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3"/>
  </bookViews>
  <sheets>
    <sheet name="прил.1" sheetId="1" r:id="rId1"/>
    <sheet name="2." sheetId="2" r:id="rId2"/>
    <sheet name="2.2" sheetId="3" r:id="rId3"/>
    <sheet name="2.2.1" sheetId="4" r:id="rId4"/>
    <sheet name="2.3" sheetId="5" r:id="rId5"/>
    <sheet name="2.4" sheetId="6" r:id="rId6"/>
    <sheet name="3" sheetId="7" r:id="rId7"/>
    <sheet name="4" sheetId="8" r:id="rId8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Субсидия на иные цели</t>
        </r>
      </text>
    </comment>
  </commentList>
</comments>
</file>

<file path=xl/sharedStrings.xml><?xml version="1.0" encoding="utf-8"?>
<sst xmlns="http://schemas.openxmlformats.org/spreadsheetml/2006/main" count="440" uniqueCount="236">
  <si>
    <t>УТВЕРЖДАЮ</t>
  </si>
  <si>
    <t>(наименование должности лица, утверждающего документ)</t>
  </si>
  <si>
    <t>ПЛАН</t>
  </si>
  <si>
    <t>1. Сведения о деятельности учреждения (подразделения)</t>
  </si>
  <si>
    <t>2. Финансовые параметры деятельности учреждения</t>
  </si>
  <si>
    <t>(подразделения)</t>
  </si>
  <si>
    <t>2.1. Показатели финансового состояния учреждения</t>
  </si>
  <si>
    <t>(последнюю отчетную дату)</t>
  </si>
  <si>
    <t>Наименование показателя</t>
  </si>
  <si>
    <t>Сумма, рублей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</si>
  <si>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</si>
  <si>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</si>
  <si>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</si>
  <si>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</si>
  <si>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недвижимого имущества, закрепленного собственником имущества за муниципальным  учреждением на праве оперативного управления</t>
  </si>
  <si>
    <t>1.1.2. Стоимость недвижимого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</si>
  <si>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</si>
  <si>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</si>
  <si>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</si>
  <si>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</si>
  <si>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</si>
  <si>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</si>
  <si>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</si>
  <si>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</si>
  <si>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</si>
  <si>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</si>
  <si>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</si>
  <si>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</si>
  <si>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</si>
  <si>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</si>
  <si>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местного бюджета, всего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</si>
  <si>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</si>
  <si>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местного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</si>
  <si>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</si>
  <si>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III. Обязательства,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</si>
  <si>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</si>
  <si>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</si>
  <si>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местного бюджета, всего:</t>
  </si>
  <si>
    <t>по оплате труда</t>
  </si>
  <si>
    <t>по начислениям на выплаты по оплате труда</t>
  </si>
  <si>
    <t>по социальным и иным выплатам населению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</si>
  <si>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</si>
  <si>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</si>
  <si>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</si>
  <si>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</si>
  <si>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3.2.4. Просроченная кредиторская задолженность, всего</t>
  </si>
  <si>
    <t>2.2. Показатели по поступлениям и выплатам учреждения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</si>
  <si>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</si>
  <si>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</si>
  <si>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</si>
  <si>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</si>
  <si>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</si>
  <si>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</si>
  <si>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</si>
  <si>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</si>
  <si>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</si>
  <si>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</si>
  <si>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</si>
  <si>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</si>
  <si>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</si>
  <si>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</si>
  <si>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</si>
  <si>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N 1/работа</t>
  </si>
  <si>
    <t>Услуга N 2/работа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</si>
  <si>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</si>
  <si>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</si>
  <si>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</si>
  <si>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</si>
  <si>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</si>
  <si>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</si>
  <si>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</si>
  <si>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персоналу, всего:</t>
  </si>
  <si>
    <t>оплата труда и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</si>
  <si>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</si>
  <si>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</si>
  <si>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</si>
  <si>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</si>
  <si>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</si>
  <si>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</si>
  <si>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</si>
  <si>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</si>
  <si>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</si>
  <si>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</si>
  <si>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</si>
  <si>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</si>
  <si>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</si>
  <si>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2.2.1. Показатели выплат по расходам на закупку товаров,</t>
  </si>
  <si>
    <t>работ, услуг учреждения (подразделения)*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</si>
  <si>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</si>
  <si>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</si>
  <si>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</si>
  <si>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</si>
  <si>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</si>
  <si>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</si>
  <si>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</si>
  <si>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</si>
  <si>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2.3. Сведения о средствах, поступающих во временное</t>
  </si>
  <si>
    <t>распоряжение учреждения (подразделения) *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</si>
  <si>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</si>
  <si>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</si>
  <si>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</si>
  <si>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</si>
  <si>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2.4.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</si>
  <si>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</si>
  <si>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</si>
  <si>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</si>
  <si>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3. Сведения и показатели об использовании ресурсов</t>
  </si>
  <si>
    <t>учреждения (подразделения)</t>
  </si>
  <si>
    <t>Единица измерения</t>
  </si>
  <si>
    <t>1. Сведения об уровне оплаты труда работников учреждения (подразделения)</t>
  </si>
  <si>
    <t>1.1. Фонд оплаты труда, всего</t>
  </si>
  <si>
    <t>тыс. руб.</t>
  </si>
  <si>
    <t>из них: выплаты стимулирующего характера</t>
  </si>
  <si>
    <t>1.1.1. Фонд оплаты труда руководителей учреждения (подразделения) и их заместителей</t>
  </si>
  <si>
    <t>1.1.2. Фонд оплаты труда прочих работников учреждения (подразделения)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</si>
  <si>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</si>
  <si>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</si>
  <si>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1.3. Среднесписочная численность работников учреждения (подразделения)</t>
  </si>
  <si>
    <t>чел.</t>
  </si>
  <si>
    <t>1.3.1. Среднесписочная численность руководителей учреждения (подразделения) и их заместителей</t>
  </si>
  <si>
    <t>1.3.2. Среднесписочная численность прочих работников учреждения (подразделения)</t>
  </si>
  <si>
    <t>1.4. Среднесписочная численность работников учреждения (подразделения), с которыми заключены эффективные контракты</t>
  </si>
  <si>
    <t>1.4.1. Среднесписочная численность руководителей учреждения (подразделения) и их заместителей, с которыми заключены эффективные контракты</t>
  </si>
  <si>
    <t>1.4.2. Среднесписочная численность прочих работников учреждения (подразделения), с которыми заключены эффективные контракты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</si>
  <si>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</si>
  <si>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</si>
  <si>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>руб.</t>
  </si>
  <si>
    <t>1.7. Средняя заработная плата, сложившаяся/прогнозируемая в отчетном периоде</t>
  </si>
  <si>
    <t>в том числе по категориям работников, повышение оплаты труда которых предусмотрено указами Президента РФ</t>
  </si>
  <si>
    <t>1.8.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</si>
  <si>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>%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</si>
  <si>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</si>
  <si>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 Сведения об использовании имущества учреждения (подразделения)</t>
  </si>
  <si>
    <t>2.1. Общая площадь объектов недвижимого имущества, закрепленная за учреждением (подразделением)</t>
  </si>
  <si>
    <t>м2</t>
  </si>
  <si>
    <t>2.1.1. Площадь недвижимого имущества в безвозмездном пользовании, всего</t>
  </si>
  <si>
    <t>2.1.2. Площадь недвижимого имущества в безвозмездном пользовании, не используемая для выполнения муниципального задания</t>
  </si>
  <si>
    <t>2.1.3. Площадь недвижимого имущества, переданная в аренду</t>
  </si>
  <si>
    <t>2.2. Затраты на содержание имущества учреждения (подразделения)</t>
  </si>
  <si>
    <t>2.2.1. Затраты на содержание имущества учреждения (подразделения), не используемого для выполнения государственного задания</t>
  </si>
  <si>
    <t>2.3. Коэффициент износа основных средств (отношение величины износа основных средств на конец отчетного периода к стоимости основных средств учреждения на конец отчетного периода)</t>
  </si>
  <si>
    <t>ед.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</si>
  <si>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</si>
  <si>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</si>
  <si>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3. Показатели, характеризующие объем и качество оказываемой услуги</t>
  </si>
  <si>
    <t>3.1. Общее количество муниципальных услуг, оказываемых учреждением (подразделением)</t>
  </si>
  <si>
    <t>4. Показатели открытости и прозрачности деятельности</t>
  </si>
  <si>
    <t>4.1. Обеспечено размещение (актуализация) сведений об учреждении (подразделении) на официальном сайте в сети Интернет www.bus.gov.ru</t>
  </si>
  <si>
    <t>да - 1/нет - 0</t>
  </si>
  <si>
    <t>4.2. Обеспечено размещение в сети Интернет информации о результатах деятельности учреждения (подразделения) за отчетный год</t>
  </si>
  <si>
    <t>да - 1/нет - 1</t>
  </si>
  <si>
    <t>4. Перечень мероприятий по повышению эффективности</t>
  </si>
  <si>
    <t>деятельности учреждения (подразделения)</t>
  </si>
  <si>
    <t>Наименование мероприятия</t>
  </si>
  <si>
    <t>Сроки проведения</t>
  </si>
  <si>
    <t>Ожидаемый результат реализации</t>
  </si>
  <si>
    <t>Затраты, необходимые на проведение мероприятия, тыс. руб.</t>
  </si>
  <si>
    <t>1. Повышение эффективности управления и кадрового потенциала учреждения (подразделения)</t>
  </si>
  <si>
    <t>2. Повышение эффективности управления муниципальной  собственностью</t>
  </si>
  <si>
    <t>3. Повышение качества предоставления муниципальных услуг</t>
  </si>
  <si>
    <t>4. Направления оптимизации расходов учреждения (подразделения)</t>
  </si>
  <si>
    <t>Итого:</t>
  </si>
  <si>
    <t xml:space="preserve">Руководитель финансово-экономической
службы учреждения (подразделения)                                    </t>
  </si>
  <si>
    <t>(подпись)</t>
  </si>
  <si>
    <t>(расшифровка подиси)</t>
  </si>
  <si>
    <t xml:space="preserve">Исполнитель </t>
  </si>
  <si>
    <t xml:space="preserve"> г.</t>
  </si>
  <si>
    <t>"</t>
  </si>
  <si>
    <t>(расшифровка подписи)</t>
  </si>
  <si>
    <t>по ОКЕИ</t>
  </si>
  <si>
    <t>по ОКПО</t>
  </si>
  <si>
    <t>Наименование органа, осуществляющего</t>
  </si>
  <si>
    <t>Глава по БК</t>
  </si>
  <si>
    <t>функции и полномочия учредителя</t>
  </si>
  <si>
    <t>учреждение (подразделение)</t>
  </si>
  <si>
    <t>Дата</t>
  </si>
  <si>
    <t>от "</t>
  </si>
  <si>
    <t>0501016</t>
  </si>
  <si>
    <t>Форма по ОКУД</t>
  </si>
  <si>
    <t>КОДЫ</t>
  </si>
  <si>
    <t>к Порядку</t>
  </si>
  <si>
    <t>Приложение № 2</t>
  </si>
  <si>
    <t>ФИНАНСОВО-ХОЗЯЙСТВЕННОЙ ДЕЯТЕЛЬНОСТИ НА 2017 ГОД И ПЛАНОВЫЙ ПЕРИОД 2018 И 2019 ГОДОВ</t>
  </si>
  <si>
    <t>ИНН</t>
  </si>
  <si>
    <t>КПП</t>
  </si>
  <si>
    <t>по ОКАТО</t>
  </si>
  <si>
    <t xml:space="preserve">Единица измерения: руб. </t>
  </si>
  <si>
    <t>383</t>
  </si>
  <si>
    <t>Юридический адрес учреждения (подразделения)</t>
  </si>
  <si>
    <t>Адрес фактического местанахождения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</si>
  <si>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</si>
  <si>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t>1.1. Цели деятельности учреждения(подразделения):</t>
  </si>
  <si>
    <t>1.2. Виды деятельности  учреждения(подразделения):</t>
  </si>
  <si>
    <t>1.3. Перечень услуг (работ), осуществляемых в том числе на платной основе:</t>
  </si>
  <si>
    <t>Муниципальное</t>
  </si>
  <si>
    <t>Тренина И.А.</t>
  </si>
  <si>
    <t>Начальник Управления образования</t>
  </si>
  <si>
    <t>Муниципальное бюджетное дошкольное образовательное учреждение детский сад №14 "Солнышко"</t>
  </si>
  <si>
    <t>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учреждения.</t>
  </si>
  <si>
    <t>предоставление общедоступного и бесплатного дошкольного образования в общеразвивающих группах; предоставление общедоступного и бесплатного дошкольного образования для детей с общим недоразвитием речи; предоставление общедоступного и бесплатного дошкольного образования  детям-инвалидам в соответствии с индивидуальной программой реабилитации инвалида на дому.</t>
  </si>
  <si>
    <t>47203501000</t>
  </si>
  <si>
    <t>5104004376</t>
  </si>
  <si>
    <t>510401001</t>
  </si>
  <si>
    <t>27943758</t>
  </si>
  <si>
    <t>005</t>
  </si>
  <si>
    <t>Прочие выплаты</t>
  </si>
  <si>
    <t>Улата иных платежей</t>
  </si>
  <si>
    <t>за 2015 г. отчетный финансовый год</t>
  </si>
  <si>
    <t>за 2016г. текущий финансовый год</t>
  </si>
  <si>
    <t>на 2017 г. очередной финансовый год</t>
  </si>
  <si>
    <t>на 2018 г. 1-й год планового периода</t>
  </si>
  <si>
    <t>на 2019 г. 2-й год планового периода</t>
  </si>
  <si>
    <t>МКУ Управление образования Ковдорского района</t>
  </si>
  <si>
    <t>воспитатели</t>
  </si>
  <si>
    <t>тел. 8(815-35)7-10-31</t>
  </si>
  <si>
    <t>18</t>
  </si>
  <si>
    <t>января</t>
  </si>
  <si>
    <t>17</t>
  </si>
  <si>
    <t>18.01.2017</t>
  </si>
  <si>
    <t>Муниципальное казённое учреждение Управление образования Ковдорского района</t>
  </si>
  <si>
    <t>(наименование органа, осуществляющего функции и полномочия учредителя)</t>
  </si>
  <si>
    <t>(подразделения) на "18" января 2017 г.</t>
  </si>
  <si>
    <t>(подразделения)* на "18" января 2017 г.</t>
  </si>
  <si>
    <t>на "18"января 2017 г.</t>
  </si>
  <si>
    <t>на "18" января 2017 г.</t>
  </si>
  <si>
    <t>3.1.1. Реализация основных общеобразовательных программ дошкольного образования</t>
  </si>
  <si>
    <t>Чегодаева Л.Н.</t>
  </si>
  <si>
    <t>Подфигурная К.Ю.</t>
  </si>
  <si>
    <t>Услуга N 1 (родительская плата)</t>
  </si>
  <si>
    <t>Услуга N 2 (предпринимательская деятельность)</t>
  </si>
  <si>
    <t>педагоги</t>
  </si>
  <si>
    <t>мед.персонал</t>
  </si>
  <si>
    <t>врачи и провизоры</t>
  </si>
  <si>
    <t>нет</t>
  </si>
  <si>
    <t>184143 Мурманская обл., г. Ковдор, улица Кошица, дом 4а</t>
  </si>
  <si>
    <t>184143 Мурманская обл., г. Ковдор, улица Кошица, дом 4а; 184143 урманская обл., г. Ковдор, улица Баштыркова, дом 7а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</si>
</sst>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" fillId="0" borderId="0" xfId="53" applyNumberFormat="1" applyFont="1" applyBorder="1" applyAlignment="1">
      <alignment horizontal="left"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NumberFormat="1" applyFont="1" applyBorder="1" applyAlignment="1">
      <alignment horizontal="left"/>
      <protection/>
    </xf>
    <xf numFmtId="0" fontId="9" fillId="0" borderId="0" xfId="53" applyNumberFormat="1" applyFont="1" applyBorder="1" applyAlignment="1">
      <alignment horizontal="left"/>
      <protection/>
    </xf>
    <xf numFmtId="0" fontId="57" fillId="0" borderId="0" xfId="0" applyFont="1" applyAlignment="1">
      <alignment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 vertical="top"/>
      <protection/>
    </xf>
    <xf numFmtId="0" fontId="14" fillId="0" borderId="0" xfId="53" applyNumberFormat="1" applyFont="1" applyBorder="1" applyAlignment="1">
      <alignment horizontal="right"/>
      <protection/>
    </xf>
    <xf numFmtId="49" fontId="14" fillId="0" borderId="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Fill="1" applyBorder="1" applyAlignment="1">
      <alignment horizontal="left"/>
      <protection/>
    </xf>
    <xf numFmtId="0" fontId="15" fillId="0" borderId="0" xfId="53" applyNumberFormat="1" applyFont="1" applyBorder="1" applyAlignment="1">
      <alignment horizontal="left"/>
      <protection/>
    </xf>
    <xf numFmtId="0" fontId="15" fillId="0" borderId="0" xfId="53" applyNumberFormat="1" applyFont="1" applyBorder="1" applyAlignment="1">
      <alignment horizontal="left" vertical="center"/>
      <protection/>
    </xf>
    <xf numFmtId="0" fontId="14" fillId="0" borderId="0" xfId="53" applyNumberFormat="1" applyFont="1" applyBorder="1" applyAlignment="1">
      <alignment horizontal="left" vertical="center"/>
      <protection/>
    </xf>
    <xf numFmtId="0" fontId="14" fillId="0" borderId="0" xfId="53" applyNumberFormat="1" applyFont="1" applyBorder="1" applyAlignment="1">
      <alignment horizontal="right" vertical="center"/>
      <protection/>
    </xf>
    <xf numFmtId="0" fontId="14" fillId="0" borderId="0" xfId="53" applyNumberFormat="1" applyFont="1" applyBorder="1" applyAlignment="1">
      <alignment horizontal="left" wrapText="1"/>
      <protection/>
    </xf>
    <xf numFmtId="49" fontId="15" fillId="0" borderId="0" xfId="53" applyNumberFormat="1" applyFont="1" applyFill="1" applyBorder="1" applyAlignment="1">
      <alignment vertical="center"/>
      <protection/>
    </xf>
    <xf numFmtId="0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/>
      <protection/>
    </xf>
    <xf numFmtId="0" fontId="14" fillId="0" borderId="10" xfId="53" applyNumberFormat="1" applyFont="1" applyBorder="1" applyAlignment="1">
      <alignment/>
      <protection/>
    </xf>
    <xf numFmtId="0" fontId="58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left" vertical="center" wrapText="1" indent="1"/>
    </xf>
    <xf numFmtId="0" fontId="57" fillId="0" borderId="15" xfId="0" applyFont="1" applyBorder="1" applyAlignment="1">
      <alignment horizontal="left" vertical="center" wrapText="1" indent="3"/>
    </xf>
    <xf numFmtId="0" fontId="59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center" wrapText="1" indent="1"/>
    </xf>
    <xf numFmtId="0" fontId="58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center" wrapText="1" indent="3"/>
    </xf>
    <xf numFmtId="0" fontId="58" fillId="0" borderId="23" xfId="0" applyFont="1" applyBorder="1" applyAlignment="1">
      <alignment horizontal="left" vertical="center" wrapText="1" indent="3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 indent="1"/>
    </xf>
    <xf numFmtId="0" fontId="57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8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1" xfId="0" applyFont="1" applyBorder="1" applyAlignment="1">
      <alignment wrapText="1"/>
    </xf>
    <xf numFmtId="0" fontId="57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22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21" xfId="0" applyFont="1" applyBorder="1" applyAlignment="1">
      <alignment horizontal="left" vertical="center" wrapText="1" indent="1"/>
    </xf>
    <xf numFmtId="0" fontId="57" fillId="0" borderId="2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21" xfId="0" applyFont="1" applyFill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" fontId="58" fillId="0" borderId="15" xfId="0" applyNumberFormat="1" applyFont="1" applyBorder="1" applyAlignment="1">
      <alignment vertical="center" wrapText="1"/>
    </xf>
    <xf numFmtId="4" fontId="58" fillId="0" borderId="34" xfId="0" applyNumberFormat="1" applyFont="1" applyBorder="1" applyAlignment="1">
      <alignment vertical="center" wrapText="1"/>
    </xf>
    <xf numFmtId="4" fontId="58" fillId="0" borderId="16" xfId="0" applyNumberFormat="1" applyFont="1" applyBorder="1" applyAlignment="1">
      <alignment vertical="center" wrapText="1"/>
    </xf>
    <xf numFmtId="4" fontId="58" fillId="0" borderId="17" xfId="0" applyNumberFormat="1" applyFont="1" applyBorder="1" applyAlignment="1">
      <alignment vertical="center" wrapText="1"/>
    </xf>
    <xf numFmtId="4" fontId="57" fillId="0" borderId="22" xfId="0" applyNumberFormat="1" applyFont="1" applyBorder="1" applyAlignment="1">
      <alignment vertical="center" wrapText="1"/>
    </xf>
    <xf numFmtId="4" fontId="57" fillId="0" borderId="15" xfId="0" applyNumberFormat="1" applyFont="1" applyBorder="1" applyAlignment="1">
      <alignment vertical="center" wrapText="1"/>
    </xf>
    <xf numFmtId="4" fontId="57" fillId="0" borderId="34" xfId="0" applyNumberFormat="1" applyFont="1" applyBorder="1" applyAlignment="1">
      <alignment vertical="center" wrapText="1"/>
    </xf>
    <xf numFmtId="1" fontId="57" fillId="0" borderId="22" xfId="0" applyNumberFormat="1" applyFont="1" applyBorder="1" applyAlignment="1">
      <alignment vertical="center" wrapText="1"/>
    </xf>
    <xf numFmtId="1" fontId="57" fillId="0" borderId="15" xfId="0" applyNumberFormat="1" applyFont="1" applyBorder="1" applyAlignment="1">
      <alignment vertical="center" wrapText="1"/>
    </xf>
    <xf numFmtId="4" fontId="57" fillId="0" borderId="15" xfId="0" applyNumberFormat="1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4" fontId="58" fillId="33" borderId="15" xfId="0" applyNumberFormat="1" applyFont="1" applyFill="1" applyBorder="1" applyAlignment="1">
      <alignment vertical="center" wrapText="1"/>
    </xf>
    <xf numFmtId="4" fontId="58" fillId="33" borderId="34" xfId="0" applyNumberFormat="1" applyFont="1" applyFill="1" applyBorder="1" applyAlignment="1">
      <alignment vertical="center" wrapText="1"/>
    </xf>
    <xf numFmtId="0" fontId="14" fillId="0" borderId="0" xfId="53" applyNumberFormat="1" applyFont="1" applyBorder="1" applyAlignment="1">
      <alignment horizontal="left"/>
      <protection/>
    </xf>
    <xf numFmtId="4" fontId="59" fillId="0" borderId="15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61" fillId="0" borderId="0" xfId="0" applyFont="1" applyAlignment="1">
      <alignment horizontal="justify" vertical="center"/>
    </xf>
    <xf numFmtId="0" fontId="58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8" fillId="33" borderId="15" xfId="0" applyNumberFormat="1" applyFont="1" applyFill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4" fontId="58" fillId="0" borderId="34" xfId="0" applyNumberFormat="1" applyFont="1" applyBorder="1" applyAlignment="1">
      <alignment horizontal="center" vertical="center" wrapText="1"/>
    </xf>
    <xf numFmtId="0" fontId="58" fillId="0" borderId="37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4" fontId="58" fillId="0" borderId="39" xfId="0" applyNumberFormat="1" applyFont="1" applyFill="1" applyBorder="1" applyAlignment="1">
      <alignment vertical="center" wrapText="1"/>
    </xf>
    <xf numFmtId="4" fontId="58" fillId="0" borderId="39" xfId="0" applyNumberFormat="1" applyFont="1" applyFill="1" applyBorder="1" applyAlignment="1">
      <alignment horizontal="center" vertical="center" wrapText="1"/>
    </xf>
    <xf numFmtId="4" fontId="58" fillId="0" borderId="40" xfId="0" applyNumberFormat="1" applyFont="1" applyFill="1" applyBorder="1" applyAlignment="1">
      <alignment vertical="center" wrapText="1"/>
    </xf>
    <xf numFmtId="0" fontId="58" fillId="0" borderId="37" xfId="0" applyFont="1" applyBorder="1" applyAlignment="1">
      <alignment horizontal="left" vertical="center" wrapText="1" indent="1"/>
    </xf>
    <xf numFmtId="0" fontId="58" fillId="0" borderId="37" xfId="0" applyFont="1" applyBorder="1" applyAlignment="1">
      <alignment vertical="center" wrapText="1"/>
    </xf>
    <xf numFmtId="0" fontId="58" fillId="0" borderId="38" xfId="0" applyFont="1" applyBorder="1" applyAlignment="1">
      <alignment horizontal="center" vertical="center" wrapText="1"/>
    </xf>
    <xf numFmtId="4" fontId="58" fillId="0" borderId="39" xfId="0" applyNumberFormat="1" applyFont="1" applyBorder="1" applyAlignment="1">
      <alignment vertical="center" wrapText="1"/>
    </xf>
    <xf numFmtId="4" fontId="58" fillId="0" borderId="39" xfId="0" applyNumberFormat="1" applyFont="1" applyBorder="1" applyAlignment="1">
      <alignment horizontal="center" vertical="center" wrapText="1"/>
    </xf>
    <xf numFmtId="4" fontId="58" fillId="0" borderId="4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58" fillId="0" borderId="21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vertical="center" wrapText="1"/>
    </xf>
    <xf numFmtId="4" fontId="58" fillId="0" borderId="15" xfId="0" applyNumberFormat="1" applyFont="1" applyFill="1" applyBorder="1" applyAlignment="1">
      <alignment horizontal="center" vertical="center" wrapText="1"/>
    </xf>
    <xf numFmtId="4" fontId="58" fillId="0" borderId="34" xfId="0" applyNumberFormat="1" applyFont="1" applyFill="1" applyBorder="1" applyAlignment="1">
      <alignment vertical="center" wrapText="1"/>
    </xf>
    <xf numFmtId="164" fontId="57" fillId="0" borderId="15" xfId="0" applyNumberFormat="1" applyFont="1" applyBorder="1" applyAlignment="1">
      <alignment horizontal="left" vertical="center" wrapText="1" indent="4"/>
    </xf>
    <xf numFmtId="164" fontId="57" fillId="0" borderId="15" xfId="0" applyNumberFormat="1" applyFont="1" applyBorder="1" applyAlignment="1">
      <alignment vertical="center" wrapText="1"/>
    </xf>
    <xf numFmtId="164" fontId="57" fillId="0" borderId="22" xfId="0" applyNumberFormat="1" applyFont="1" applyBorder="1" applyAlignment="1">
      <alignment vertical="center" wrapText="1"/>
    </xf>
    <xf numFmtId="0" fontId="14" fillId="0" borderId="0" xfId="53" applyNumberFormat="1" applyFont="1" applyBorder="1" applyAlignment="1">
      <alignment horizontal="center"/>
      <protection/>
    </xf>
    <xf numFmtId="0" fontId="14" fillId="0" borderId="10" xfId="53" applyNumberFormat="1" applyFont="1" applyFill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 vertical="top"/>
      <protection/>
    </xf>
    <xf numFmtId="0" fontId="14" fillId="0" borderId="41" xfId="53" applyNumberFormat="1" applyFont="1" applyBorder="1" applyAlignment="1">
      <alignment horizontal="center" vertical="top"/>
      <protection/>
    </xf>
    <xf numFmtId="0" fontId="14" fillId="0" borderId="10" xfId="53" applyNumberFormat="1" applyFont="1" applyBorder="1" applyAlignment="1">
      <alignment horizontal="center" vertical="top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right"/>
      <protection/>
    </xf>
    <xf numFmtId="49" fontId="14" fillId="0" borderId="10" xfId="53" applyNumberFormat="1" applyFont="1" applyFill="1" applyBorder="1" applyAlignment="1">
      <alignment horizontal="left"/>
      <protection/>
    </xf>
    <xf numFmtId="0" fontId="15" fillId="0" borderId="0" xfId="53" applyNumberFormat="1" applyFont="1" applyBorder="1" applyAlignment="1">
      <alignment horizontal="center"/>
      <protection/>
    </xf>
    <xf numFmtId="49" fontId="14" fillId="0" borderId="15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right" vertical="center"/>
      <protection/>
    </xf>
    <xf numFmtId="49" fontId="14" fillId="0" borderId="15" xfId="53" applyNumberFormat="1" applyFont="1" applyFill="1" applyBorder="1" applyAlignment="1">
      <alignment horizontal="center"/>
      <protection/>
    </xf>
    <xf numFmtId="0" fontId="14" fillId="0" borderId="0" xfId="53" applyNumberFormat="1" applyFont="1" applyFill="1" applyBorder="1" applyAlignment="1">
      <alignment horizontal="center"/>
      <protection/>
    </xf>
    <xf numFmtId="0" fontId="58" fillId="0" borderId="10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14" fillId="0" borderId="10" xfId="53" applyNumberFormat="1" applyFont="1" applyBorder="1" applyAlignment="1">
      <alignment horizontal="center"/>
      <protection/>
    </xf>
    <xf numFmtId="0" fontId="14" fillId="0" borderId="10" xfId="53" applyNumberFormat="1" applyFont="1" applyFill="1" applyBorder="1" applyAlignment="1">
      <alignment horizontal="center" wrapText="1"/>
      <protection/>
    </xf>
    <xf numFmtId="0" fontId="57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3" fillId="0" borderId="15" xfId="42" applyFont="1" applyBorder="1" applyAlignment="1">
      <alignment horizontal="center" vertical="center" wrapText="1"/>
    </xf>
    <xf numFmtId="0" fontId="63" fillId="0" borderId="16" xfId="42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4" fillId="0" borderId="15" xfId="42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33253F2348A3E68BA8211C38D74F6A5D1E534EAF697581F83E1211C13C326719F7C7880DF9AJ41D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33253F2348A3E68BA8211C38D74F6A5D1E534EBFB95581F83E1211C13JC13M" TargetMode="External" /><Relationship Id="rId2" Type="http://schemas.openxmlformats.org/officeDocument/2006/relationships/hyperlink" Target="consultantplus://offline/ref=D33253F2348A3E68BA8211C38D74F6A5D2EC32E1F598581F83E1211C13JC13M" TargetMode="Externa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zoomScale="80" zoomScaleNormal="80" zoomScalePageLayoutView="0" workbookViewId="0" topLeftCell="A16">
      <selection activeCell="AW42" sqref="AW42:FK42"/>
    </sheetView>
  </sheetViews>
  <sheetFormatPr defaultColWidth="0.9921875" defaultRowHeight="13.5" customHeight="1"/>
  <cols>
    <col min="1" max="46" width="0.9921875" style="0" customWidth="1"/>
    <col min="47" max="47" width="2.57421875" style="0" customWidth="1"/>
    <col min="48" max="66" width="0.9921875" style="0" customWidth="1"/>
    <col min="67" max="67" width="6.00390625" style="0" customWidth="1"/>
  </cols>
  <sheetData>
    <row r="1" spans="1:167" s="7" customFormat="1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 t="s">
        <v>181</v>
      </c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</row>
    <row r="2" spans="1:167" s="7" customFormat="1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 t="s">
        <v>180</v>
      </c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s="7" customFormat="1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s="7" customFormat="1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s="7" customFormat="1" ht="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</row>
    <row r="6" spans="1:167" s="9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</row>
    <row r="7" spans="1:167" s="7" customFormat="1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</row>
    <row r="8" spans="1:167" s="6" customFormat="1" ht="21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45" t="s">
        <v>0</v>
      </c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s="6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46" t="s">
        <v>196</v>
      </c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</row>
    <row r="10" spans="1:167" s="7" customFormat="1" ht="24" customHeight="1">
      <c r="A10" s="1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47" t="s">
        <v>1</v>
      </c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</row>
    <row r="11" spans="1:167" s="7" customFormat="1" ht="24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49" t="s">
        <v>219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</row>
    <row r="12" spans="1:167" s="7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48" t="s">
        <v>220</v>
      </c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67" s="6" customFormat="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2"/>
      <c r="CM13" s="12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2"/>
      <c r="DU13" s="12"/>
      <c r="DV13" s="12"/>
      <c r="DW13" s="12"/>
      <c r="DX13" s="12"/>
      <c r="DY13" s="146" t="s">
        <v>195</v>
      </c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</row>
    <row r="14" spans="1:167" s="7" customFormat="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48" t="s">
        <v>163</v>
      </c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3"/>
      <c r="CM14" s="13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47" t="s">
        <v>168</v>
      </c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</row>
    <row r="15" spans="1:167" s="6" customFormat="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4" t="s">
        <v>167</v>
      </c>
      <c r="BQ15" s="150" t="s">
        <v>215</v>
      </c>
      <c r="BR15" s="150"/>
      <c r="BS15" s="150"/>
      <c r="BT15" s="150"/>
      <c r="BU15" s="150"/>
      <c r="BV15" s="151" t="s">
        <v>167</v>
      </c>
      <c r="BW15" s="151"/>
      <c r="BX15" s="150" t="s">
        <v>216</v>
      </c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2">
        <v>20</v>
      </c>
      <c r="CV15" s="152"/>
      <c r="CW15" s="152"/>
      <c r="CX15" s="152"/>
      <c r="CY15" s="153" t="s">
        <v>217</v>
      </c>
      <c r="CZ15" s="153"/>
      <c r="DA15" s="153"/>
      <c r="DB15" s="151" t="s">
        <v>166</v>
      </c>
      <c r="DC15" s="151"/>
      <c r="DD15" s="15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4"/>
    </row>
    <row r="16" spans="1:167" s="6" customFormat="1" ht="10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4"/>
      <c r="BQ16" s="15"/>
      <c r="BR16" s="15"/>
      <c r="BS16" s="15"/>
      <c r="BT16" s="15"/>
      <c r="BU16" s="15"/>
      <c r="BV16" s="11"/>
      <c r="BW16" s="11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4"/>
      <c r="CV16" s="14"/>
      <c r="CW16" s="14"/>
      <c r="CX16" s="14"/>
      <c r="CY16" s="16"/>
      <c r="CZ16" s="16"/>
      <c r="DA16" s="16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4"/>
    </row>
    <row r="17" spans="1:167" s="6" customFormat="1" ht="10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4"/>
      <c r="BQ17" s="15"/>
      <c r="BR17" s="15"/>
      <c r="BS17" s="15"/>
      <c r="BT17" s="15"/>
      <c r="BU17" s="15"/>
      <c r="BV17" s="11"/>
      <c r="BW17" s="11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4"/>
      <c r="CV17" s="14"/>
      <c r="CW17" s="14"/>
      <c r="CX17" s="14"/>
      <c r="CY17" s="16"/>
      <c r="CZ17" s="16"/>
      <c r="DA17" s="16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4"/>
    </row>
    <row r="18" spans="1:167" s="8" customFormat="1" ht="15" customHeight="1">
      <c r="A18" s="11"/>
      <c r="B18" s="154" t="s">
        <v>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</row>
    <row r="19" spans="1:167" s="6" customFormat="1" ht="12" customHeight="1">
      <c r="A19" s="17"/>
      <c r="B19" s="154" t="s">
        <v>182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1"/>
      <c r="EZ19" s="155" t="s">
        <v>179</v>
      </c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</row>
    <row r="20" spans="1:167" s="6" customFormat="1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8"/>
      <c r="EC20" s="18"/>
      <c r="ED20" s="18"/>
      <c r="EE20" s="18"/>
      <c r="EF20" s="19"/>
      <c r="EG20" s="19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21"/>
      <c r="ET20" s="21"/>
      <c r="EU20" s="21"/>
      <c r="EV20" s="11"/>
      <c r="EW20" s="20"/>
      <c r="EX20" s="21" t="s">
        <v>178</v>
      </c>
      <c r="EY20" s="11"/>
      <c r="EZ20" s="155" t="s">
        <v>177</v>
      </c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</row>
    <row r="21" spans="1:167" s="6" customFormat="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4" t="s">
        <v>176</v>
      </c>
      <c r="AR21" s="150" t="s">
        <v>215</v>
      </c>
      <c r="AS21" s="150"/>
      <c r="AT21" s="150"/>
      <c r="AU21" s="150"/>
      <c r="AV21" s="150"/>
      <c r="AW21" s="151" t="s">
        <v>167</v>
      </c>
      <c r="AX21" s="151"/>
      <c r="AY21" s="150" t="s">
        <v>216</v>
      </c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2">
        <v>20</v>
      </c>
      <c r="BW21" s="152"/>
      <c r="BX21" s="152"/>
      <c r="BY21" s="152"/>
      <c r="BZ21" s="153" t="s">
        <v>217</v>
      </c>
      <c r="CA21" s="153"/>
      <c r="CB21" s="153"/>
      <c r="CC21" s="151" t="s">
        <v>166</v>
      </c>
      <c r="CD21" s="151"/>
      <c r="CE21" s="15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4"/>
      <c r="ES21" s="14"/>
      <c r="ET21" s="14"/>
      <c r="EU21" s="14"/>
      <c r="EV21" s="11"/>
      <c r="EW21" s="11"/>
      <c r="EX21" s="21" t="s">
        <v>175</v>
      </c>
      <c r="EY21" s="11"/>
      <c r="EZ21" s="157" t="s">
        <v>218</v>
      </c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</row>
    <row r="22" spans="1:167" s="6" customFormat="1" ht="10.5" customHeight="1">
      <c r="A22" s="11" t="s">
        <v>194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58" t="s">
        <v>197</v>
      </c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1"/>
      <c r="EN22" s="11"/>
      <c r="EO22" s="11"/>
      <c r="EP22" s="11"/>
      <c r="EQ22" s="11"/>
      <c r="ER22" s="156" t="s">
        <v>170</v>
      </c>
      <c r="ES22" s="156"/>
      <c r="ET22" s="156"/>
      <c r="EU22" s="156"/>
      <c r="EV22" s="156"/>
      <c r="EW22" s="156"/>
      <c r="EX22" s="156"/>
      <c r="EY22" s="11"/>
      <c r="EZ22" s="157" t="s">
        <v>203</v>
      </c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6" customFormat="1" ht="10.5" customHeight="1">
      <c r="A23" s="11" t="s">
        <v>174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11"/>
      <c r="AN23" s="11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1"/>
      <c r="EN23" s="11"/>
      <c r="EO23" s="11"/>
      <c r="EP23" s="11"/>
      <c r="EQ23" s="11"/>
      <c r="ER23" s="156"/>
      <c r="ES23" s="156"/>
      <c r="ET23" s="156"/>
      <c r="EU23" s="156"/>
      <c r="EV23" s="156"/>
      <c r="EW23" s="156"/>
      <c r="EX23" s="156"/>
      <c r="EY23" s="11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</row>
    <row r="24" spans="1:167" s="6" customFormat="1" ht="18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"/>
      <c r="AT24" s="11"/>
      <c r="AU24" s="11"/>
      <c r="AV24" s="11"/>
      <c r="AW24" s="11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11"/>
      <c r="EK24" s="11"/>
      <c r="EL24" s="11"/>
      <c r="EM24" s="11"/>
      <c r="EN24" s="11"/>
      <c r="EO24" s="11"/>
      <c r="EP24" s="11"/>
      <c r="EQ24" s="11"/>
      <c r="ER24" s="156" t="s">
        <v>183</v>
      </c>
      <c r="ES24" s="156"/>
      <c r="ET24" s="156"/>
      <c r="EU24" s="156"/>
      <c r="EV24" s="156"/>
      <c r="EW24" s="156"/>
      <c r="EX24" s="156"/>
      <c r="EY24" s="11"/>
      <c r="EZ24" s="157" t="s">
        <v>201</v>
      </c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</row>
    <row r="25" spans="1:167" s="6" customFormat="1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1"/>
      <c r="AN25" s="22"/>
      <c r="AO25" s="18"/>
      <c r="AP25" s="22"/>
      <c r="AQ25" s="22"/>
      <c r="AR25" s="22"/>
      <c r="AS25" s="11"/>
      <c r="AT25" s="11"/>
      <c r="AU25" s="11"/>
      <c r="AV25" s="11"/>
      <c r="AW25" s="11"/>
      <c r="AX25" s="11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11"/>
      <c r="EK25" s="11"/>
      <c r="EL25" s="11"/>
      <c r="EM25" s="11"/>
      <c r="EN25" s="11"/>
      <c r="EO25" s="11"/>
      <c r="EP25" s="11"/>
      <c r="EQ25" s="11"/>
      <c r="ER25" s="156" t="s">
        <v>184</v>
      </c>
      <c r="ES25" s="156"/>
      <c r="ET25" s="156"/>
      <c r="EU25" s="156"/>
      <c r="EV25" s="156"/>
      <c r="EW25" s="156"/>
      <c r="EX25" s="156"/>
      <c r="EY25" s="11"/>
      <c r="EZ25" s="157" t="s">
        <v>202</v>
      </c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</row>
    <row r="26" spans="1:167" s="6" customFormat="1" ht="11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1"/>
      <c r="AT26" s="11"/>
      <c r="AU26" s="11"/>
      <c r="AV26" s="11"/>
      <c r="AW26" s="11"/>
      <c r="AX26" s="11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11"/>
      <c r="EK26" s="11"/>
      <c r="EL26" s="11"/>
      <c r="EM26" s="11"/>
      <c r="EN26" s="11"/>
      <c r="EO26" s="11"/>
      <c r="EP26" s="11"/>
      <c r="EQ26" s="11"/>
      <c r="ER26" s="156"/>
      <c r="ES26" s="156"/>
      <c r="ET26" s="156"/>
      <c r="EU26" s="156"/>
      <c r="EV26" s="156"/>
      <c r="EW26" s="156"/>
      <c r="EX26" s="156"/>
      <c r="EY26" s="11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</row>
    <row r="27" spans="1:167" s="6" customFormat="1" ht="17.25" customHeight="1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1"/>
      <c r="AG27" s="11"/>
      <c r="AH27" s="11"/>
      <c r="AI27" s="11"/>
      <c r="AJ27" s="11"/>
      <c r="AK27" s="11"/>
      <c r="AL27" s="11"/>
      <c r="AM27" s="11"/>
      <c r="AN27" s="11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11"/>
      <c r="EN27" s="11"/>
      <c r="EO27" s="11"/>
      <c r="EP27" s="11"/>
      <c r="EQ27" s="11"/>
      <c r="ER27" s="14"/>
      <c r="ES27" s="14"/>
      <c r="ET27" s="14"/>
      <c r="EU27" s="14"/>
      <c r="EV27" s="11"/>
      <c r="EW27" s="11"/>
      <c r="EX27" s="21" t="s">
        <v>185</v>
      </c>
      <c r="EY27" s="11"/>
      <c r="EZ27" s="157" t="s">
        <v>200</v>
      </c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</row>
    <row r="28" spans="1:167" s="6" customFormat="1" ht="18" customHeight="1">
      <c r="A28" s="11" t="s">
        <v>186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11"/>
      <c r="EN28" s="11"/>
      <c r="EO28" s="11"/>
      <c r="EP28" s="11"/>
      <c r="EQ28" s="11"/>
      <c r="ER28" s="14"/>
      <c r="ES28" s="14"/>
      <c r="ET28" s="14"/>
      <c r="EU28" s="14"/>
      <c r="EV28" s="11"/>
      <c r="EW28" s="11"/>
      <c r="EX28" s="14" t="s">
        <v>169</v>
      </c>
      <c r="EY28" s="11"/>
      <c r="EZ28" s="157" t="s">
        <v>187</v>
      </c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</row>
    <row r="29" spans="1:167" s="6" customFormat="1" ht="16.5" customHeight="1">
      <c r="A29" s="11" t="s">
        <v>171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65" t="s">
        <v>212</v>
      </c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1"/>
      <c r="EN29" s="11"/>
      <c r="EO29" s="11"/>
      <c r="EP29" s="11"/>
      <c r="EQ29" s="11"/>
      <c r="ER29" s="14"/>
      <c r="ES29" s="14"/>
      <c r="ET29" s="14"/>
      <c r="EU29" s="14"/>
      <c r="EV29" s="11"/>
      <c r="EW29" s="11"/>
      <c r="EX29" s="11"/>
      <c r="EY29" s="11"/>
      <c r="EZ29" s="157" t="s">
        <v>204</v>
      </c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</row>
    <row r="30" spans="1:167" s="6" customFormat="1" ht="17.25" customHeight="1">
      <c r="A30" s="11" t="s">
        <v>173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1"/>
      <c r="EN30" s="20"/>
      <c r="EO30" s="20"/>
      <c r="EP30" s="20"/>
      <c r="EQ30" s="20"/>
      <c r="ER30" s="21"/>
      <c r="ES30" s="21"/>
      <c r="ET30" s="21"/>
      <c r="EU30" s="21"/>
      <c r="EV30" s="11"/>
      <c r="EW30" s="20"/>
      <c r="EX30" s="14" t="s">
        <v>172</v>
      </c>
      <c r="EY30" s="11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</row>
    <row r="31" spans="1:167" s="6" customFormat="1" ht="10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11"/>
      <c r="EN31" s="20"/>
      <c r="EO31" s="20"/>
      <c r="EP31" s="20"/>
      <c r="EQ31" s="20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1:167" s="6" customFormat="1" ht="13.5" customHeight="1">
      <c r="A32" s="11" t="s">
        <v>188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64" t="s">
        <v>234</v>
      </c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s="6" customFormat="1" ht="10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0"/>
      <c r="CZ33" s="20"/>
      <c r="DA33" s="20"/>
      <c r="DB33" s="20"/>
      <c r="DC33" s="20"/>
      <c r="DD33" s="20"/>
      <c r="DE33" s="20"/>
      <c r="DF33" s="20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</row>
    <row r="34" spans="1:167" s="7" customFormat="1" ht="15.75" customHeight="1">
      <c r="A34" s="11" t="s">
        <v>189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6"/>
      <c r="AU34" s="27"/>
      <c r="AV34" s="164" t="s">
        <v>235</v>
      </c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</row>
    <row r="35" spans="1:167" ht="13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</row>
    <row r="36" spans="1:167" ht="13.5" customHeight="1">
      <c r="A36" s="28" t="s">
        <v>190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</row>
    <row r="37" spans="1:167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</row>
    <row r="38" spans="1:167" ht="13.5" customHeight="1">
      <c r="A38" s="161" t="s">
        <v>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</row>
    <row r="39" spans="1:167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</row>
    <row r="40" spans="1:167" ht="66.75" customHeight="1">
      <c r="A40" s="94" t="s">
        <v>191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162" t="s">
        <v>198</v>
      </c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</row>
    <row r="41" spans="1:167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</row>
    <row r="42" spans="1:167" ht="70.5" customHeight="1">
      <c r="A42" s="94" t="s">
        <v>192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163" t="s">
        <v>199</v>
      </c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</row>
    <row r="43" spans="1:167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</row>
    <row r="44" spans="1:167" ht="13.5" customHeight="1">
      <c r="A44" s="28" t="s">
        <v>193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159" t="s">
        <v>233</v>
      </c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</row>
    <row r="45" spans="1:167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</row>
  </sheetData>
  <sheetProtection/>
  <mergeCells count="52">
    <mergeCell ref="AW42:FK42"/>
    <mergeCell ref="AO32:FK32"/>
    <mergeCell ref="AV34:FK34"/>
    <mergeCell ref="AO29:EL29"/>
    <mergeCell ref="EZ29:FK30"/>
    <mergeCell ref="AO30:EL30"/>
    <mergeCell ref="AO22:EL23"/>
    <mergeCell ref="EZ22:FK23"/>
    <mergeCell ref="EZ27:FK27"/>
    <mergeCell ref="ER25:EX26"/>
    <mergeCell ref="BP44:FK44"/>
    <mergeCell ref="DV36:EA36"/>
    <mergeCell ref="EB36:EG36"/>
    <mergeCell ref="EH36:EM36"/>
    <mergeCell ref="EN36:ES36"/>
    <mergeCell ref="ET36:EY36"/>
    <mergeCell ref="EZ36:FE36"/>
    <mergeCell ref="FF36:FK36"/>
    <mergeCell ref="DP36:DU36"/>
    <mergeCell ref="ER22:EX23"/>
    <mergeCell ref="A38:FK38"/>
    <mergeCell ref="AV40:FK40"/>
    <mergeCell ref="ER24:EX24"/>
    <mergeCell ref="EZ24:FK24"/>
    <mergeCell ref="EZ25:FK26"/>
    <mergeCell ref="EZ28:FK28"/>
    <mergeCell ref="EZ21:FK21"/>
    <mergeCell ref="B18:EX18"/>
    <mergeCell ref="EZ19:FK19"/>
    <mergeCell ref="EZ20:FK20"/>
    <mergeCell ref="AR21:AV21"/>
    <mergeCell ref="AW21:AX21"/>
    <mergeCell ref="AY21:BU21"/>
    <mergeCell ref="BV21:BY21"/>
    <mergeCell ref="BZ21:CB21"/>
    <mergeCell ref="CC21:CE21"/>
    <mergeCell ref="B19:EX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2:FK12"/>
    <mergeCell ref="BP13:CK13"/>
    <mergeCell ref="DY13:FK13"/>
    <mergeCell ref="BP11:F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0">
      <selection activeCell="B38" sqref="B38"/>
    </sheetView>
  </sheetViews>
  <sheetFormatPr defaultColWidth="9.140625" defaultRowHeight="15"/>
  <cols>
    <col min="1" max="1" width="58.57421875" style="0" customWidth="1"/>
    <col min="2" max="2" width="35.7109375" style="0" customWidth="1"/>
  </cols>
  <sheetData>
    <row r="1" spans="1:2" ht="15">
      <c r="A1" s="166" t="s">
        <v>4</v>
      </c>
      <c r="B1" s="166"/>
    </row>
    <row r="2" spans="1:2" ht="15">
      <c r="A2" s="166" t="s">
        <v>5</v>
      </c>
      <c r="B2" s="166"/>
    </row>
    <row r="3" spans="1:2" ht="15">
      <c r="A3" s="29"/>
      <c r="B3" s="10"/>
    </row>
    <row r="4" spans="1:2" ht="15">
      <c r="A4" s="166" t="s">
        <v>6</v>
      </c>
      <c r="B4" s="166"/>
    </row>
    <row r="5" spans="1:2" ht="15">
      <c r="A5" s="166" t="s">
        <v>221</v>
      </c>
      <c r="B5" s="166"/>
    </row>
    <row r="6" spans="1:2" ht="15">
      <c r="A6" s="166" t="s">
        <v>7</v>
      </c>
      <c r="B6" s="166"/>
    </row>
    <row r="7" spans="1:2" ht="15">
      <c r="A7" s="29"/>
      <c r="B7" s="10"/>
    </row>
    <row r="8" spans="1:2" ht="20.25" customHeight="1">
      <c r="A8" s="34" t="s">
        <v>8</v>
      </c>
      <c r="B8" s="34" t="s">
        <v>9</v>
      </c>
    </row>
    <row r="9" spans="1:2" ht="18" customHeight="1">
      <c r="A9" s="35" t="s">
        <v>10</v>
      </c>
      <c r="B9" s="104">
        <v>19320050.28</v>
      </c>
    </row>
    <row r="10" spans="1:2" ht="15">
      <c r="A10" s="35" t="s">
        <v>11</v>
      </c>
      <c r="B10" s="104"/>
    </row>
    <row r="11" spans="1:2" ht="33" customHeight="1">
      <c r="A11" s="35" t="s">
        <v>12</v>
      </c>
      <c r="B11" s="104">
        <v>16429850.12</v>
      </c>
    </row>
    <row r="12" spans="1:2" ht="18" customHeight="1">
      <c r="A12" s="36" t="s">
        <v>13</v>
      </c>
      <c r="B12" s="104"/>
    </row>
    <row r="13" spans="1:2" ht="48.75" customHeight="1">
      <c r="A13" s="35" t="s">
        <v>14</v>
      </c>
      <c r="B13" s="104">
        <v>16429850.12</v>
      </c>
    </row>
    <row r="14" spans="1:2" ht="52.5" customHeight="1">
      <c r="A14" s="35" t="s">
        <v>15</v>
      </c>
      <c r="B14" s="104"/>
    </row>
    <row r="15" spans="1:2" ht="51" customHeight="1">
      <c r="A15" s="35" t="s">
        <v>16</v>
      </c>
      <c r="B15" s="104"/>
    </row>
    <row r="16" spans="1:2" ht="35.25" customHeight="1">
      <c r="A16" s="35" t="s">
        <v>17</v>
      </c>
      <c r="B16" s="104"/>
    </row>
    <row r="17" spans="1:2" ht="35.25" customHeight="1">
      <c r="A17" s="35" t="s">
        <v>18</v>
      </c>
      <c r="B17" s="104">
        <v>7510179.54</v>
      </c>
    </row>
    <row r="18" spans="1:2" ht="36" customHeight="1">
      <c r="A18" s="35" t="s">
        <v>19</v>
      </c>
      <c r="B18" s="104">
        <v>2526698</v>
      </c>
    </row>
    <row r="19" spans="1:2" ht="18" customHeight="1">
      <c r="A19" s="36" t="s">
        <v>13</v>
      </c>
      <c r="B19" s="104"/>
    </row>
    <row r="20" spans="1:2" ht="35.25" customHeight="1">
      <c r="A20" s="35" t="s">
        <v>20</v>
      </c>
      <c r="B20" s="104">
        <v>363502.16</v>
      </c>
    </row>
    <row r="21" spans="1:2" ht="45" customHeight="1">
      <c r="A21" s="35" t="s">
        <v>21</v>
      </c>
      <c r="B21" s="104"/>
    </row>
    <row r="22" spans="1:2" ht="53.25" customHeight="1">
      <c r="A22" s="35" t="s">
        <v>22</v>
      </c>
      <c r="B22" s="104"/>
    </row>
    <row r="23" spans="1:2" ht="49.5" customHeight="1">
      <c r="A23" s="35" t="s">
        <v>23</v>
      </c>
      <c r="B23" s="104"/>
    </row>
    <row r="24" spans="1:2" ht="34.5" customHeight="1">
      <c r="A24" s="35" t="s">
        <v>24</v>
      </c>
      <c r="B24" s="104">
        <v>48317.76</v>
      </c>
    </row>
    <row r="25" spans="1:2" ht="21" customHeight="1">
      <c r="A25" s="35" t="s">
        <v>25</v>
      </c>
      <c r="B25" s="104"/>
    </row>
    <row r="26" spans="1:2" ht="15">
      <c r="A26" s="36" t="s">
        <v>11</v>
      </c>
      <c r="B26" s="104"/>
    </row>
    <row r="27" spans="1:2" ht="17.25" customHeight="1">
      <c r="A27" s="35" t="s">
        <v>26</v>
      </c>
      <c r="B27" s="104"/>
    </row>
    <row r="28" spans="1:2" ht="15">
      <c r="A28" s="36" t="s">
        <v>13</v>
      </c>
      <c r="B28" s="104"/>
    </row>
    <row r="29" spans="1:2" ht="20.25" customHeight="1">
      <c r="A29" s="35" t="s">
        <v>27</v>
      </c>
      <c r="B29" s="104"/>
    </row>
    <row r="30" spans="1:2" ht="30" customHeight="1">
      <c r="A30" s="35" t="s">
        <v>28</v>
      </c>
      <c r="B30" s="104"/>
    </row>
    <row r="31" spans="1:2" ht="25.5" customHeight="1">
      <c r="A31" s="35" t="s">
        <v>29</v>
      </c>
      <c r="B31" s="104"/>
    </row>
    <row r="32" spans="1:2" ht="32.25" customHeight="1">
      <c r="A32" s="35" t="s">
        <v>30</v>
      </c>
      <c r="B32" s="104"/>
    </row>
    <row r="33" spans="1:2" ht="20.25" customHeight="1">
      <c r="A33" s="35" t="s">
        <v>31</v>
      </c>
      <c r="B33" s="104"/>
    </row>
    <row r="34" spans="1:2" ht="15" customHeight="1">
      <c r="A34" s="36" t="s">
        <v>13</v>
      </c>
      <c r="B34" s="104"/>
    </row>
    <row r="35" spans="1:2" ht="36" customHeight="1">
      <c r="A35" s="35" t="s">
        <v>32</v>
      </c>
      <c r="B35" s="104"/>
    </row>
    <row r="36" spans="1:2" ht="54.75" customHeight="1">
      <c r="A36" s="35" t="s">
        <v>33</v>
      </c>
      <c r="B36" s="104"/>
    </row>
    <row r="37" spans="1:2" ht="15">
      <c r="A37" s="35"/>
      <c r="B37" s="104"/>
    </row>
    <row r="38" spans="1:2" ht="25.5" customHeight="1">
      <c r="A38" s="35" t="s">
        <v>34</v>
      </c>
      <c r="B38" s="104">
        <f>B40+B41+B43+B51+B59</f>
        <v>6161628.32</v>
      </c>
    </row>
    <row r="39" spans="1:2" ht="15">
      <c r="A39" s="35" t="s">
        <v>11</v>
      </c>
      <c r="B39" s="104"/>
    </row>
    <row r="40" spans="1:2" ht="26.25" customHeight="1">
      <c r="A40" s="35" t="s">
        <v>35</v>
      </c>
      <c r="B40" s="104"/>
    </row>
    <row r="41" spans="1:2" ht="30" customHeight="1">
      <c r="A41" s="35" t="s">
        <v>36</v>
      </c>
      <c r="B41" s="104"/>
    </row>
    <row r="42" spans="1:2" ht="20.25" customHeight="1">
      <c r="A42" s="36" t="s">
        <v>13</v>
      </c>
      <c r="B42" s="104"/>
    </row>
    <row r="43" spans="1:2" ht="30" customHeight="1">
      <c r="A43" s="35" t="s">
        <v>37</v>
      </c>
      <c r="B43" s="104">
        <v>3798079.85</v>
      </c>
    </row>
    <row r="44" spans="1:2" ht="15">
      <c r="A44" s="36" t="s">
        <v>13</v>
      </c>
      <c r="B44" s="104"/>
    </row>
    <row r="45" spans="1:2" ht="16.5" customHeight="1">
      <c r="A45" s="37" t="s">
        <v>38</v>
      </c>
      <c r="B45" s="104"/>
    </row>
    <row r="46" spans="1:2" ht="16.5" customHeight="1">
      <c r="A46" s="37" t="s">
        <v>39</v>
      </c>
      <c r="B46" s="104">
        <v>255649.5</v>
      </c>
    </row>
    <row r="47" spans="1:2" ht="14.25" customHeight="1">
      <c r="A47" s="37" t="s">
        <v>40</v>
      </c>
      <c r="B47" s="104"/>
    </row>
    <row r="48" spans="1:2" ht="14.25" customHeight="1">
      <c r="A48" s="37" t="s">
        <v>41</v>
      </c>
      <c r="B48" s="104">
        <v>5691.2</v>
      </c>
    </row>
    <row r="49" spans="1:2" ht="21" customHeight="1">
      <c r="A49" s="37" t="s">
        <v>42</v>
      </c>
      <c r="B49" s="104">
        <v>1073988.94</v>
      </c>
    </row>
    <row r="50" spans="1:2" ht="21" customHeight="1">
      <c r="A50" s="37" t="s">
        <v>43</v>
      </c>
      <c r="B50" s="104">
        <v>2462750.21</v>
      </c>
    </row>
    <row r="51" spans="1:2" ht="45" customHeight="1">
      <c r="A51" s="35" t="s">
        <v>44</v>
      </c>
      <c r="B51" s="104"/>
    </row>
    <row r="52" spans="1:2" ht="17.25" customHeight="1">
      <c r="A52" s="36" t="s">
        <v>13</v>
      </c>
      <c r="B52" s="104"/>
    </row>
    <row r="53" spans="1:2" ht="17.25" customHeight="1">
      <c r="A53" s="37" t="s">
        <v>38</v>
      </c>
      <c r="B53" s="104"/>
    </row>
    <row r="54" spans="1:2" ht="17.25" customHeight="1">
      <c r="A54" s="37" t="s">
        <v>39</v>
      </c>
      <c r="B54" s="104"/>
    </row>
    <row r="55" spans="1:2" ht="17.25" customHeight="1">
      <c r="A55" s="37" t="s">
        <v>40</v>
      </c>
      <c r="B55" s="104"/>
    </row>
    <row r="56" spans="1:2" ht="17.25" customHeight="1">
      <c r="A56" s="37" t="s">
        <v>41</v>
      </c>
      <c r="B56" s="104"/>
    </row>
    <row r="57" spans="1:2" ht="17.25" customHeight="1">
      <c r="A57" s="37" t="s">
        <v>42</v>
      </c>
      <c r="B57" s="104"/>
    </row>
    <row r="58" spans="1:2" ht="17.25" customHeight="1">
      <c r="A58" s="37" t="s">
        <v>43</v>
      </c>
      <c r="B58" s="104"/>
    </row>
    <row r="59" spans="1:2" ht="17.25" customHeight="1">
      <c r="A59" s="35" t="s">
        <v>45</v>
      </c>
      <c r="B59" s="104">
        <v>2363548.47</v>
      </c>
    </row>
    <row r="60" spans="1:2" ht="17.25" customHeight="1">
      <c r="A60" s="36" t="s">
        <v>13</v>
      </c>
      <c r="B60" s="104"/>
    </row>
    <row r="61" spans="1:2" ht="17.25" customHeight="1">
      <c r="A61" s="37" t="s">
        <v>38</v>
      </c>
      <c r="B61" s="104"/>
    </row>
    <row r="62" spans="1:2" ht="18" customHeight="1">
      <c r="A62" s="37" t="s">
        <v>39</v>
      </c>
      <c r="B62" s="104"/>
    </row>
    <row r="63" spans="1:2" ht="18" customHeight="1">
      <c r="A63" s="37" t="s">
        <v>40</v>
      </c>
      <c r="B63" s="104"/>
    </row>
    <row r="64" spans="1:2" ht="18" customHeight="1">
      <c r="A64" s="37" t="s">
        <v>41</v>
      </c>
      <c r="B64" s="104"/>
    </row>
    <row r="65" spans="1:2" ht="18" customHeight="1">
      <c r="A65" s="37" t="s">
        <v>42</v>
      </c>
      <c r="B65" s="104"/>
    </row>
    <row r="66" spans="1:2" ht="18" customHeight="1">
      <c r="A66" s="37" t="s">
        <v>43</v>
      </c>
      <c r="B66" s="104">
        <v>2363548.47</v>
      </c>
    </row>
  </sheetData>
  <sheetProtection/>
  <mergeCells count="5">
    <mergeCell ref="A1:B1"/>
    <mergeCell ref="A2:B2"/>
    <mergeCell ref="A4:B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80" zoomScaleNormal="8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/>
  <cols>
    <col min="1" max="1" width="44.28125" style="0" customWidth="1"/>
    <col min="4" max="4" width="13.421875" style="0" customWidth="1"/>
    <col min="5" max="5" width="20.00390625" style="0" customWidth="1"/>
    <col min="6" max="10" width="17.8515625" style="0" customWidth="1"/>
  </cols>
  <sheetData>
    <row r="1" spans="1:10" ht="15.75">
      <c r="A1" s="169" t="s">
        <v>46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>
      <c r="A2" s="169" t="s">
        <v>222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thickBot="1">
      <c r="A3" s="40"/>
      <c r="B3" s="28"/>
      <c r="C3" s="28"/>
      <c r="D3" s="28"/>
      <c r="E3" s="28"/>
      <c r="F3" s="28"/>
      <c r="G3" s="28"/>
      <c r="H3" s="28"/>
      <c r="I3" s="28"/>
      <c r="J3" s="28"/>
    </row>
    <row r="4" spans="1:10" ht="18.75" customHeight="1">
      <c r="A4" s="170" t="s">
        <v>8</v>
      </c>
      <c r="B4" s="170" t="s">
        <v>47</v>
      </c>
      <c r="C4" s="173" t="s">
        <v>48</v>
      </c>
      <c r="D4" s="176" t="s">
        <v>49</v>
      </c>
      <c r="E4" s="176"/>
      <c r="F4" s="176"/>
      <c r="G4" s="176"/>
      <c r="H4" s="176"/>
      <c r="I4" s="176"/>
      <c r="J4" s="177"/>
    </row>
    <row r="5" spans="1:10" ht="15.75">
      <c r="A5" s="171"/>
      <c r="B5" s="171"/>
      <c r="C5" s="174"/>
      <c r="D5" s="167" t="s">
        <v>50</v>
      </c>
      <c r="E5" s="167" t="s">
        <v>13</v>
      </c>
      <c r="F5" s="167"/>
      <c r="G5" s="167"/>
      <c r="H5" s="167"/>
      <c r="I5" s="167"/>
      <c r="J5" s="168"/>
    </row>
    <row r="6" spans="1:10" ht="81" customHeight="1">
      <c r="A6" s="171"/>
      <c r="B6" s="171"/>
      <c r="C6" s="174"/>
      <c r="D6" s="167"/>
      <c r="E6" s="167" t="s">
        <v>51</v>
      </c>
      <c r="F6" s="179" t="s">
        <v>52</v>
      </c>
      <c r="G6" s="167" t="s">
        <v>53</v>
      </c>
      <c r="H6" s="167" t="s">
        <v>54</v>
      </c>
      <c r="I6" s="167" t="s">
        <v>55</v>
      </c>
      <c r="J6" s="168"/>
    </row>
    <row r="7" spans="1:10" ht="26.25" customHeight="1" thickBot="1">
      <c r="A7" s="172"/>
      <c r="B7" s="172"/>
      <c r="C7" s="175"/>
      <c r="D7" s="178"/>
      <c r="E7" s="178"/>
      <c r="F7" s="180"/>
      <c r="G7" s="178"/>
      <c r="H7" s="178"/>
      <c r="I7" s="41" t="s">
        <v>56</v>
      </c>
      <c r="J7" s="42" t="s">
        <v>57</v>
      </c>
    </row>
    <row r="8" spans="1:10" ht="16.5" thickBot="1">
      <c r="A8" s="43">
        <v>1</v>
      </c>
      <c r="B8" s="43">
        <v>2</v>
      </c>
      <c r="C8" s="44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6">
        <v>10</v>
      </c>
    </row>
    <row r="9" spans="1:10" ht="25.5" customHeight="1">
      <c r="A9" s="123" t="s">
        <v>58</v>
      </c>
      <c r="B9" s="124">
        <v>100</v>
      </c>
      <c r="C9" s="125" t="s">
        <v>59</v>
      </c>
      <c r="D9" s="126">
        <f>D14+D15+D18+D19</f>
        <v>7222415.17</v>
      </c>
      <c r="E9" s="127"/>
      <c r="F9" s="127">
        <f>F18</f>
        <v>1513105.68</v>
      </c>
      <c r="G9" s="126"/>
      <c r="H9" s="126"/>
      <c r="I9" s="127">
        <f>I14+I15+I19</f>
        <v>5709309.49</v>
      </c>
      <c r="J9" s="128"/>
    </row>
    <row r="10" spans="1:10" ht="17.25" customHeight="1">
      <c r="A10" s="47" t="s">
        <v>13</v>
      </c>
      <c r="B10" s="48"/>
      <c r="C10" s="114"/>
      <c r="D10" s="95"/>
      <c r="E10" s="95"/>
      <c r="F10" s="95"/>
      <c r="G10" s="95"/>
      <c r="H10" s="95"/>
      <c r="I10" s="95"/>
      <c r="J10" s="96"/>
    </row>
    <row r="11" spans="1:10" ht="25.5" customHeight="1">
      <c r="A11" s="48" t="s">
        <v>60</v>
      </c>
      <c r="B11" s="49">
        <v>110</v>
      </c>
      <c r="C11" s="114">
        <v>120</v>
      </c>
      <c r="D11" s="95"/>
      <c r="E11" s="117" t="s">
        <v>59</v>
      </c>
      <c r="F11" s="117" t="s">
        <v>59</v>
      </c>
      <c r="G11" s="117" t="s">
        <v>59</v>
      </c>
      <c r="H11" s="117" t="s">
        <v>59</v>
      </c>
      <c r="I11" s="95"/>
      <c r="J11" s="122" t="s">
        <v>59</v>
      </c>
    </row>
    <row r="12" spans="1:10" ht="25.5" customHeight="1">
      <c r="A12" s="48" t="s">
        <v>61</v>
      </c>
      <c r="B12" s="49">
        <v>120</v>
      </c>
      <c r="C12" s="114">
        <v>130</v>
      </c>
      <c r="D12" s="95"/>
      <c r="E12" s="95"/>
      <c r="F12" s="117" t="s">
        <v>59</v>
      </c>
      <c r="G12" s="117" t="s">
        <v>59</v>
      </c>
      <c r="H12" s="95"/>
      <c r="I12" s="95"/>
      <c r="J12" s="96"/>
    </row>
    <row r="13" spans="1:10" ht="18.75" customHeight="1">
      <c r="A13" s="47" t="s">
        <v>13</v>
      </c>
      <c r="B13" s="48"/>
      <c r="C13" s="114"/>
      <c r="D13" s="95"/>
      <c r="E13" s="95"/>
      <c r="F13" s="95"/>
      <c r="G13" s="95"/>
      <c r="H13" s="95"/>
      <c r="I13" s="95"/>
      <c r="J13" s="96"/>
    </row>
    <row r="14" spans="1:10" ht="25.5" customHeight="1">
      <c r="A14" s="47" t="s">
        <v>228</v>
      </c>
      <c r="B14" s="49">
        <v>1201</v>
      </c>
      <c r="C14" s="114">
        <v>130</v>
      </c>
      <c r="D14" s="117">
        <f>I14</f>
        <v>5709309.49</v>
      </c>
      <c r="E14" s="117"/>
      <c r="F14" s="117" t="s">
        <v>59</v>
      </c>
      <c r="G14" s="117" t="s">
        <v>59</v>
      </c>
      <c r="H14" s="117"/>
      <c r="I14" s="117">
        <v>5709309.49</v>
      </c>
      <c r="J14" s="122"/>
    </row>
    <row r="15" spans="1:10" ht="35.25" customHeight="1">
      <c r="A15" s="47" t="s">
        <v>229</v>
      </c>
      <c r="B15" s="120">
        <v>1202</v>
      </c>
      <c r="C15" s="121">
        <v>130</v>
      </c>
      <c r="D15" s="117"/>
      <c r="E15" s="117"/>
      <c r="F15" s="117" t="s">
        <v>59</v>
      </c>
      <c r="G15" s="117" t="s">
        <v>59</v>
      </c>
      <c r="H15" s="117"/>
      <c r="I15" s="117"/>
      <c r="J15" s="122"/>
    </row>
    <row r="16" spans="1:10" ht="35.25" customHeight="1">
      <c r="A16" s="48" t="s">
        <v>64</v>
      </c>
      <c r="B16" s="49">
        <v>130</v>
      </c>
      <c r="C16" s="114">
        <v>140</v>
      </c>
      <c r="D16" s="117"/>
      <c r="E16" s="117" t="s">
        <v>59</v>
      </c>
      <c r="F16" s="117" t="s">
        <v>59</v>
      </c>
      <c r="G16" s="117" t="s">
        <v>59</v>
      </c>
      <c r="H16" s="117" t="s">
        <v>59</v>
      </c>
      <c r="I16" s="117"/>
      <c r="J16" s="122" t="s">
        <v>59</v>
      </c>
    </row>
    <row r="17" spans="1:10" ht="47.25" customHeight="1">
      <c r="A17" s="48" t="s">
        <v>65</v>
      </c>
      <c r="B17" s="49">
        <v>140</v>
      </c>
      <c r="C17" s="114">
        <v>152</v>
      </c>
      <c r="D17" s="117"/>
      <c r="E17" s="117" t="s">
        <v>59</v>
      </c>
      <c r="F17" s="117" t="s">
        <v>59</v>
      </c>
      <c r="G17" s="117" t="s">
        <v>59</v>
      </c>
      <c r="H17" s="117" t="s">
        <v>59</v>
      </c>
      <c r="I17" s="117"/>
      <c r="J17" s="122" t="s">
        <v>59</v>
      </c>
    </row>
    <row r="18" spans="1:10" ht="31.5" customHeight="1">
      <c r="A18" s="48" t="s">
        <v>66</v>
      </c>
      <c r="B18" s="49">
        <v>150</v>
      </c>
      <c r="C18" s="114">
        <v>180</v>
      </c>
      <c r="D18" s="117">
        <f>F18</f>
        <v>1513105.68</v>
      </c>
      <c r="E18" s="117" t="s">
        <v>59</v>
      </c>
      <c r="F18" s="117">
        <v>1513105.68</v>
      </c>
      <c r="G18" s="117"/>
      <c r="H18" s="117" t="s">
        <v>59</v>
      </c>
      <c r="I18" s="117" t="s">
        <v>59</v>
      </c>
      <c r="J18" s="122" t="s">
        <v>59</v>
      </c>
    </row>
    <row r="19" spans="1:10" ht="25.5" customHeight="1">
      <c r="A19" s="48" t="s">
        <v>67</v>
      </c>
      <c r="B19" s="49">
        <v>160</v>
      </c>
      <c r="C19" s="114">
        <v>180</v>
      </c>
      <c r="D19" s="117">
        <v>0</v>
      </c>
      <c r="E19" s="117" t="s">
        <v>59</v>
      </c>
      <c r="F19" s="117" t="s">
        <v>59</v>
      </c>
      <c r="G19" s="117" t="s">
        <v>59</v>
      </c>
      <c r="H19" s="117" t="s">
        <v>59</v>
      </c>
      <c r="I19" s="117">
        <v>0</v>
      </c>
      <c r="J19" s="122"/>
    </row>
    <row r="20" spans="1:10" ht="25.5" customHeight="1">
      <c r="A20" s="48" t="s">
        <v>68</v>
      </c>
      <c r="B20" s="49">
        <v>180</v>
      </c>
      <c r="C20" s="114" t="s">
        <v>59</v>
      </c>
      <c r="D20" s="117"/>
      <c r="E20" s="117" t="s">
        <v>59</v>
      </c>
      <c r="F20" s="117" t="s">
        <v>59</v>
      </c>
      <c r="G20" s="117" t="s">
        <v>59</v>
      </c>
      <c r="H20" s="117" t="s">
        <v>59</v>
      </c>
      <c r="I20" s="117"/>
      <c r="J20" s="122" t="s">
        <v>59</v>
      </c>
    </row>
    <row r="21" spans="1:10" ht="18.75" customHeight="1">
      <c r="A21" s="47" t="s">
        <v>13</v>
      </c>
      <c r="B21" s="48"/>
      <c r="C21" s="114"/>
      <c r="D21" s="117"/>
      <c r="E21" s="117"/>
      <c r="F21" s="117"/>
      <c r="G21" s="117"/>
      <c r="H21" s="117"/>
      <c r="I21" s="117"/>
      <c r="J21" s="122"/>
    </row>
    <row r="22" spans="1:10" ht="25.5" customHeight="1">
      <c r="A22" s="47" t="s">
        <v>62</v>
      </c>
      <c r="B22" s="49">
        <v>1801</v>
      </c>
      <c r="C22" s="114" t="s">
        <v>59</v>
      </c>
      <c r="D22" s="117"/>
      <c r="E22" s="117" t="s">
        <v>59</v>
      </c>
      <c r="F22" s="117" t="s">
        <v>59</v>
      </c>
      <c r="G22" s="117" t="s">
        <v>59</v>
      </c>
      <c r="H22" s="117" t="s">
        <v>59</v>
      </c>
      <c r="I22" s="117"/>
      <c r="J22" s="122" t="s">
        <v>59</v>
      </c>
    </row>
    <row r="23" spans="1:10" ht="25.5" customHeight="1">
      <c r="A23" s="47" t="s">
        <v>63</v>
      </c>
      <c r="B23" s="49">
        <v>1802</v>
      </c>
      <c r="C23" s="114" t="s">
        <v>59</v>
      </c>
      <c r="D23" s="118"/>
      <c r="E23" s="118" t="s">
        <v>59</v>
      </c>
      <c r="F23" s="118" t="s">
        <v>59</v>
      </c>
      <c r="G23" s="118" t="s">
        <v>59</v>
      </c>
      <c r="H23" s="118" t="s">
        <v>59</v>
      </c>
      <c r="I23" s="118"/>
      <c r="J23" s="119" t="s">
        <v>59</v>
      </c>
    </row>
    <row r="24" spans="1:11" ht="25.5" customHeight="1">
      <c r="A24" s="136" t="s">
        <v>69</v>
      </c>
      <c r="B24" s="137">
        <v>200</v>
      </c>
      <c r="C24" s="138" t="s">
        <v>59</v>
      </c>
      <c r="D24" s="139">
        <f>E24+F24</f>
        <v>44515295.580000006</v>
      </c>
      <c r="E24" s="140">
        <f>E26+E38</f>
        <v>43002189.900000006</v>
      </c>
      <c r="F24" s="140">
        <f>F26+F33+F38</f>
        <v>1513105.68</v>
      </c>
      <c r="G24" s="139"/>
      <c r="H24" s="139"/>
      <c r="I24" s="139"/>
      <c r="J24" s="141"/>
      <c r="K24" s="135"/>
    </row>
    <row r="25" spans="1:10" ht="18.75" customHeight="1">
      <c r="A25" s="129" t="s">
        <v>70</v>
      </c>
      <c r="B25" s="130"/>
      <c r="C25" s="131"/>
      <c r="D25" s="132">
        <f>E25+F25+G25+H25+I25</f>
        <v>0</v>
      </c>
      <c r="E25" s="133"/>
      <c r="F25" s="133"/>
      <c r="G25" s="132"/>
      <c r="H25" s="132"/>
      <c r="I25" s="132"/>
      <c r="J25" s="134"/>
    </row>
    <row r="26" spans="1:10" ht="25.5" customHeight="1">
      <c r="A26" s="105" t="s">
        <v>71</v>
      </c>
      <c r="B26" s="106">
        <v>210</v>
      </c>
      <c r="C26" s="107">
        <v>110</v>
      </c>
      <c r="D26" s="108">
        <f aca="true" t="shared" si="0" ref="D26:D47">E26+F26+G26+H26+I26</f>
        <v>38439101.99</v>
      </c>
      <c r="E26" s="116">
        <f>E28+E29</f>
        <v>38439101.99</v>
      </c>
      <c r="F26" s="116">
        <f>F28+F29</f>
        <v>0</v>
      </c>
      <c r="G26" s="108"/>
      <c r="H26" s="108"/>
      <c r="I26" s="108"/>
      <c r="J26" s="109"/>
    </row>
    <row r="27" spans="1:10" ht="18" customHeight="1">
      <c r="A27" s="47" t="s">
        <v>11</v>
      </c>
      <c r="B27" s="48"/>
      <c r="C27" s="114"/>
      <c r="D27" s="95">
        <f t="shared" si="0"/>
        <v>0</v>
      </c>
      <c r="E27" s="117"/>
      <c r="F27" s="117"/>
      <c r="G27" s="95"/>
      <c r="H27" s="95"/>
      <c r="I27" s="95"/>
      <c r="J27" s="96"/>
    </row>
    <row r="28" spans="1:10" ht="30" customHeight="1">
      <c r="A28" s="48" t="s">
        <v>72</v>
      </c>
      <c r="B28" s="49">
        <v>211</v>
      </c>
      <c r="C28" s="114">
        <v>110</v>
      </c>
      <c r="D28" s="95">
        <f t="shared" si="0"/>
        <v>38429101.99</v>
      </c>
      <c r="E28" s="117">
        <v>38429101.99</v>
      </c>
      <c r="F28" s="117"/>
      <c r="G28" s="95"/>
      <c r="H28" s="95"/>
      <c r="I28" s="95"/>
      <c r="J28" s="96"/>
    </row>
    <row r="29" spans="1:10" ht="25.5" customHeight="1">
      <c r="A29" s="48" t="s">
        <v>205</v>
      </c>
      <c r="B29" s="93">
        <v>212</v>
      </c>
      <c r="C29" s="114">
        <v>112</v>
      </c>
      <c r="D29" s="95">
        <f t="shared" si="0"/>
        <v>10000</v>
      </c>
      <c r="E29" s="117">
        <v>10000</v>
      </c>
      <c r="F29" s="117"/>
      <c r="G29" s="95"/>
      <c r="H29" s="95"/>
      <c r="I29" s="95"/>
      <c r="J29" s="96"/>
    </row>
    <row r="30" spans="1:10" ht="30" customHeight="1">
      <c r="A30" s="48" t="s">
        <v>73</v>
      </c>
      <c r="B30" s="49">
        <v>220</v>
      </c>
      <c r="C30" s="114">
        <v>300</v>
      </c>
      <c r="D30" s="95">
        <f t="shared" si="0"/>
        <v>0</v>
      </c>
      <c r="E30" s="117"/>
      <c r="F30" s="117"/>
      <c r="G30" s="95"/>
      <c r="H30" s="95"/>
      <c r="I30" s="95"/>
      <c r="J30" s="96"/>
    </row>
    <row r="31" spans="1:10" ht="19.5" customHeight="1">
      <c r="A31" s="47" t="s">
        <v>11</v>
      </c>
      <c r="B31" s="48"/>
      <c r="C31" s="114"/>
      <c r="D31" s="95">
        <f t="shared" si="0"/>
        <v>0</v>
      </c>
      <c r="E31" s="117"/>
      <c r="F31" s="117"/>
      <c r="G31" s="95"/>
      <c r="H31" s="95"/>
      <c r="I31" s="95"/>
      <c r="J31" s="96"/>
    </row>
    <row r="32" spans="1:10" ht="25.5" customHeight="1">
      <c r="A32" s="48"/>
      <c r="B32" s="48"/>
      <c r="C32" s="114"/>
      <c r="D32" s="95">
        <f t="shared" si="0"/>
        <v>0</v>
      </c>
      <c r="E32" s="117"/>
      <c r="F32" s="117"/>
      <c r="G32" s="95"/>
      <c r="H32" s="95"/>
      <c r="I32" s="95"/>
      <c r="J32" s="96"/>
    </row>
    <row r="33" spans="1:10" ht="25.5" customHeight="1">
      <c r="A33" s="105" t="s">
        <v>74</v>
      </c>
      <c r="B33" s="106">
        <v>230</v>
      </c>
      <c r="C33" s="107">
        <v>850</v>
      </c>
      <c r="D33" s="108">
        <f t="shared" si="0"/>
        <v>300000</v>
      </c>
      <c r="E33" s="116"/>
      <c r="F33" s="116">
        <v>300000</v>
      </c>
      <c r="G33" s="108"/>
      <c r="H33" s="108"/>
      <c r="I33" s="108"/>
      <c r="J33" s="109"/>
    </row>
    <row r="34" spans="1:10" ht="25.5" customHeight="1">
      <c r="A34" s="47" t="s">
        <v>11</v>
      </c>
      <c r="B34" s="48"/>
      <c r="C34" s="114"/>
      <c r="D34" s="95">
        <f t="shared" si="0"/>
        <v>0</v>
      </c>
      <c r="E34" s="117"/>
      <c r="F34" s="117"/>
      <c r="G34" s="95"/>
      <c r="H34" s="95"/>
      <c r="I34" s="95"/>
      <c r="J34" s="96"/>
    </row>
    <row r="35" spans="1:10" ht="25.5" customHeight="1">
      <c r="A35" s="48" t="s">
        <v>206</v>
      </c>
      <c r="B35" s="120">
        <v>231</v>
      </c>
      <c r="C35" s="114">
        <v>853</v>
      </c>
      <c r="D35" s="95">
        <f t="shared" si="0"/>
        <v>300000</v>
      </c>
      <c r="E35" s="117">
        <v>0</v>
      </c>
      <c r="F35" s="117">
        <v>300000</v>
      </c>
      <c r="G35" s="95"/>
      <c r="H35" s="95"/>
      <c r="I35" s="95"/>
      <c r="J35" s="96"/>
    </row>
    <row r="36" spans="1:10" ht="33" customHeight="1">
      <c r="A36" s="48" t="s">
        <v>75</v>
      </c>
      <c r="B36" s="49">
        <v>240</v>
      </c>
      <c r="C36" s="114">
        <v>853</v>
      </c>
      <c r="D36" s="95">
        <f t="shared" si="0"/>
        <v>0</v>
      </c>
      <c r="E36" s="117"/>
      <c r="F36" s="117"/>
      <c r="G36" s="95"/>
      <c r="H36" s="95"/>
      <c r="I36" s="95"/>
      <c r="J36" s="96"/>
    </row>
    <row r="37" spans="1:10" ht="30" customHeight="1">
      <c r="A37" s="48" t="s">
        <v>76</v>
      </c>
      <c r="B37" s="49">
        <v>250</v>
      </c>
      <c r="C37" s="114">
        <v>853</v>
      </c>
      <c r="D37" s="95">
        <f t="shared" si="0"/>
        <v>0</v>
      </c>
      <c r="E37" s="117"/>
      <c r="F37" s="117"/>
      <c r="G37" s="95"/>
      <c r="H37" s="95"/>
      <c r="I37" s="95"/>
      <c r="J37" s="96"/>
    </row>
    <row r="38" spans="1:10" ht="32.25" customHeight="1">
      <c r="A38" s="48" t="s">
        <v>77</v>
      </c>
      <c r="B38" s="49">
        <v>260</v>
      </c>
      <c r="C38" s="114">
        <v>244</v>
      </c>
      <c r="D38" s="95">
        <f t="shared" si="0"/>
        <v>5776193.59</v>
      </c>
      <c r="E38" s="117">
        <v>4563087.91</v>
      </c>
      <c r="F38" s="117">
        <v>1213105.68</v>
      </c>
      <c r="G38" s="95"/>
      <c r="H38" s="95"/>
      <c r="I38" s="95"/>
      <c r="J38" s="96"/>
    </row>
    <row r="39" spans="1:10" ht="25.5" customHeight="1">
      <c r="A39" s="48" t="s">
        <v>78</v>
      </c>
      <c r="B39" s="49">
        <v>300</v>
      </c>
      <c r="C39" s="114" t="s">
        <v>59</v>
      </c>
      <c r="D39" s="95">
        <f t="shared" si="0"/>
        <v>0</v>
      </c>
      <c r="E39" s="95"/>
      <c r="F39" s="95"/>
      <c r="G39" s="95"/>
      <c r="H39" s="95"/>
      <c r="I39" s="95"/>
      <c r="J39" s="96"/>
    </row>
    <row r="40" spans="1:10" ht="25.5" customHeight="1">
      <c r="A40" s="47" t="s">
        <v>11</v>
      </c>
      <c r="B40" s="48"/>
      <c r="C40" s="114"/>
      <c r="D40" s="95">
        <f t="shared" si="0"/>
        <v>0</v>
      </c>
      <c r="E40" s="95"/>
      <c r="F40" s="95"/>
      <c r="G40" s="95"/>
      <c r="H40" s="95"/>
      <c r="I40" s="95"/>
      <c r="J40" s="96"/>
    </row>
    <row r="41" spans="1:10" ht="25.5" customHeight="1">
      <c r="A41" s="48" t="s">
        <v>79</v>
      </c>
      <c r="B41" s="49">
        <v>310</v>
      </c>
      <c r="C41" s="114">
        <v>310</v>
      </c>
      <c r="D41" s="95">
        <f t="shared" si="0"/>
        <v>0</v>
      </c>
      <c r="E41" s="95"/>
      <c r="F41" s="95"/>
      <c r="G41" s="95"/>
      <c r="H41" s="95"/>
      <c r="I41" s="95"/>
      <c r="J41" s="96"/>
    </row>
    <row r="42" spans="1:10" ht="25.5" customHeight="1">
      <c r="A42" s="48" t="s">
        <v>80</v>
      </c>
      <c r="B42" s="49">
        <v>320</v>
      </c>
      <c r="C42" s="114">
        <v>320</v>
      </c>
      <c r="D42" s="95">
        <f t="shared" si="0"/>
        <v>0</v>
      </c>
      <c r="E42" s="95"/>
      <c r="F42" s="95"/>
      <c r="G42" s="95"/>
      <c r="H42" s="95"/>
      <c r="I42" s="95"/>
      <c r="J42" s="96"/>
    </row>
    <row r="43" spans="1:10" ht="25.5" customHeight="1">
      <c r="A43" s="48" t="s">
        <v>81</v>
      </c>
      <c r="B43" s="49">
        <v>400</v>
      </c>
      <c r="C43" s="114">
        <v>400</v>
      </c>
      <c r="D43" s="95">
        <f t="shared" si="0"/>
        <v>0</v>
      </c>
      <c r="E43" s="95"/>
      <c r="F43" s="95"/>
      <c r="G43" s="95"/>
      <c r="H43" s="95"/>
      <c r="I43" s="95"/>
      <c r="J43" s="96"/>
    </row>
    <row r="44" spans="1:10" ht="25.5" customHeight="1">
      <c r="A44" s="47" t="s">
        <v>11</v>
      </c>
      <c r="B44" s="48"/>
      <c r="C44" s="114"/>
      <c r="D44" s="95">
        <f t="shared" si="0"/>
        <v>0</v>
      </c>
      <c r="E44" s="95"/>
      <c r="F44" s="95"/>
      <c r="G44" s="95"/>
      <c r="H44" s="95"/>
      <c r="I44" s="95"/>
      <c r="J44" s="96"/>
    </row>
    <row r="45" spans="1:10" ht="25.5" customHeight="1">
      <c r="A45" s="48" t="s">
        <v>82</v>
      </c>
      <c r="B45" s="49">
        <v>410</v>
      </c>
      <c r="C45" s="114">
        <v>410</v>
      </c>
      <c r="D45" s="95">
        <f t="shared" si="0"/>
        <v>0</v>
      </c>
      <c r="E45" s="95"/>
      <c r="F45" s="95"/>
      <c r="G45" s="95"/>
      <c r="H45" s="95"/>
      <c r="I45" s="95"/>
      <c r="J45" s="96"/>
    </row>
    <row r="46" spans="1:10" ht="25.5" customHeight="1">
      <c r="A46" s="48" t="s">
        <v>83</v>
      </c>
      <c r="B46" s="49">
        <v>420</v>
      </c>
      <c r="C46" s="114">
        <v>440</v>
      </c>
      <c r="D46" s="95">
        <f t="shared" si="0"/>
        <v>0</v>
      </c>
      <c r="E46" s="95"/>
      <c r="F46" s="95"/>
      <c r="G46" s="95"/>
      <c r="H46" s="95"/>
      <c r="I46" s="95"/>
      <c r="J46" s="96"/>
    </row>
    <row r="47" spans="1:10" ht="25.5" customHeight="1">
      <c r="A47" s="51" t="s">
        <v>84</v>
      </c>
      <c r="B47" s="49">
        <v>500</v>
      </c>
      <c r="C47" s="50" t="s">
        <v>59</v>
      </c>
      <c r="D47" s="95">
        <f t="shared" si="0"/>
        <v>0</v>
      </c>
      <c r="E47" s="95"/>
      <c r="F47" s="95"/>
      <c r="G47" s="95"/>
      <c r="H47" s="95"/>
      <c r="I47" s="95"/>
      <c r="J47" s="96"/>
    </row>
    <row r="48" spans="1:10" ht="25.5" customHeight="1" thickBot="1">
      <c r="A48" s="52" t="s">
        <v>85</v>
      </c>
      <c r="B48" s="53">
        <v>600</v>
      </c>
      <c r="C48" s="54" t="s">
        <v>59</v>
      </c>
      <c r="D48" s="97">
        <f>E48+F48+G48+H48+I48</f>
        <v>0</v>
      </c>
      <c r="E48" s="97"/>
      <c r="F48" s="97"/>
      <c r="G48" s="97"/>
      <c r="H48" s="97"/>
      <c r="I48" s="97"/>
      <c r="J48" s="98"/>
    </row>
  </sheetData>
  <sheetProtection/>
  <mergeCells count="13">
    <mergeCell ref="I6:J6"/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</mergeCells>
  <hyperlinks>
    <hyperlink ref="F6" r:id="rId1" display="consultantplus://offline/ref=D33253F2348A3E68BA8211C38D74F6A5D1E534EAF697581F83E1211C13C326719F7C7880DF9AJ41DM"/>
  </hyperlinks>
  <printOptions/>
  <pageMargins left="0.7" right="0.7" top="0.75" bottom="0.75" header="0.3" footer="0.3"/>
  <pageSetup fitToHeight="0" fitToWidth="1" horizontalDpi="600" verticalDpi="600" orientation="landscape" paperSize="9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44.421875" style="0" customWidth="1"/>
    <col min="4" max="4" width="10.00390625" style="0" bestFit="1" customWidth="1"/>
    <col min="7" max="7" width="10.00390625" style="0" bestFit="1" customWidth="1"/>
  </cols>
  <sheetData>
    <row r="1" spans="1:12" ht="15">
      <c r="A1" s="181" t="s">
        <v>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>
      <c r="A2" s="181" t="s">
        <v>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>
      <c r="A3" s="181" t="s">
        <v>223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7" customHeight="1">
      <c r="A5" s="182" t="s">
        <v>8</v>
      </c>
      <c r="B5" s="182" t="s">
        <v>47</v>
      </c>
      <c r="C5" s="182" t="s">
        <v>88</v>
      </c>
      <c r="D5" s="182" t="s">
        <v>89</v>
      </c>
      <c r="E5" s="182"/>
      <c r="F5" s="182"/>
      <c r="G5" s="182"/>
      <c r="H5" s="182"/>
      <c r="I5" s="182"/>
      <c r="J5" s="182"/>
      <c r="K5" s="182"/>
      <c r="L5" s="182"/>
    </row>
    <row r="6" spans="1:12" ht="15">
      <c r="A6" s="183"/>
      <c r="B6" s="183"/>
      <c r="C6" s="183"/>
      <c r="D6" s="183" t="s">
        <v>90</v>
      </c>
      <c r="E6" s="183"/>
      <c r="F6" s="183"/>
      <c r="G6" s="183" t="s">
        <v>13</v>
      </c>
      <c r="H6" s="183"/>
      <c r="I6" s="183"/>
      <c r="J6" s="183"/>
      <c r="K6" s="183"/>
      <c r="L6" s="183"/>
    </row>
    <row r="7" spans="1:12" ht="114.75" customHeight="1">
      <c r="A7" s="183"/>
      <c r="B7" s="183"/>
      <c r="C7" s="183"/>
      <c r="D7" s="183"/>
      <c r="E7" s="183"/>
      <c r="F7" s="183"/>
      <c r="G7" s="184" t="s">
        <v>91</v>
      </c>
      <c r="H7" s="184"/>
      <c r="I7" s="184"/>
      <c r="J7" s="184" t="s">
        <v>92</v>
      </c>
      <c r="K7" s="184"/>
      <c r="L7" s="184"/>
    </row>
    <row r="8" spans="1:12" ht="63.75">
      <c r="A8" s="183"/>
      <c r="B8" s="183"/>
      <c r="C8" s="183"/>
      <c r="D8" s="39" t="s">
        <v>209</v>
      </c>
      <c r="E8" s="39" t="s">
        <v>210</v>
      </c>
      <c r="F8" s="39" t="s">
        <v>211</v>
      </c>
      <c r="G8" s="39" t="s">
        <v>209</v>
      </c>
      <c r="H8" s="39" t="s">
        <v>210</v>
      </c>
      <c r="I8" s="39" t="s">
        <v>211</v>
      </c>
      <c r="J8" s="39" t="s">
        <v>209</v>
      </c>
      <c r="K8" s="39" t="s">
        <v>210</v>
      </c>
      <c r="L8" s="39" t="s">
        <v>211</v>
      </c>
    </row>
    <row r="9" spans="1:12" ht="15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</row>
    <row r="10" spans="1:12" ht="34.5" customHeight="1">
      <c r="A10" s="38" t="s">
        <v>93</v>
      </c>
      <c r="B10" s="39">
        <v>1</v>
      </c>
      <c r="C10" s="39" t="s">
        <v>59</v>
      </c>
      <c r="D10" s="111">
        <f>D12+D13</f>
        <v>5776193.59</v>
      </c>
      <c r="E10" s="111"/>
      <c r="F10" s="111"/>
      <c r="G10" s="111">
        <f>G12+G13</f>
        <v>5776193.59</v>
      </c>
      <c r="H10" s="38"/>
      <c r="I10" s="38"/>
      <c r="J10" s="38"/>
      <c r="K10" s="38"/>
      <c r="L10" s="38"/>
    </row>
    <row r="11" spans="1:12" ht="16.5" customHeight="1">
      <c r="A11" s="55" t="s">
        <v>13</v>
      </c>
      <c r="B11" s="38"/>
      <c r="C11" s="38"/>
      <c r="D11" s="111"/>
      <c r="E11" s="111"/>
      <c r="F11" s="111"/>
      <c r="G11" s="111"/>
      <c r="H11" s="38"/>
      <c r="I11" s="38"/>
      <c r="J11" s="38"/>
      <c r="K11" s="38"/>
      <c r="L11" s="38"/>
    </row>
    <row r="12" spans="1:12" ht="33" customHeight="1">
      <c r="A12" s="38" t="s">
        <v>94</v>
      </c>
      <c r="B12" s="39">
        <v>1001</v>
      </c>
      <c r="C12" s="39" t="s">
        <v>59</v>
      </c>
      <c r="D12" s="111">
        <f>G12</f>
        <v>1036837.68</v>
      </c>
      <c r="E12" s="111"/>
      <c r="F12" s="111"/>
      <c r="G12" s="111">
        <v>1036837.68</v>
      </c>
      <c r="H12" s="38"/>
      <c r="I12" s="38"/>
      <c r="J12" s="38"/>
      <c r="K12" s="38"/>
      <c r="L12" s="38"/>
    </row>
    <row r="13" spans="1:12" ht="33" customHeight="1">
      <c r="A13" s="38" t="s">
        <v>95</v>
      </c>
      <c r="B13" s="39">
        <v>2001</v>
      </c>
      <c r="C13" s="38"/>
      <c r="D13" s="111">
        <f>G13+J13</f>
        <v>4739355.91</v>
      </c>
      <c r="E13" s="111"/>
      <c r="F13" s="111"/>
      <c r="G13" s="111">
        <v>4739355.91</v>
      </c>
      <c r="H13" s="38"/>
      <c r="I13" s="38"/>
      <c r="J13" s="38"/>
      <c r="K13" s="38"/>
      <c r="L13" s="38"/>
    </row>
  </sheetData>
  <sheetProtection/>
  <mergeCells count="11"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D33253F2348A3E68BA8211C38D74F6A5D1E534EBFB95581F83E1211C13JC13M"/>
    <hyperlink ref="J7" r:id="rId2" display="consultantplus://offline/ref=D33253F2348A3E68BA8211C38D74F6A5D2EC32E1F598581F83E1211C13JC13M"/>
  </hyperlinks>
  <printOptions/>
  <pageMargins left="0.7" right="0.7" top="0.75" bottom="0.75" header="0.3" footer="0.3"/>
  <pageSetup fitToHeight="0" fitToWidth="1" horizontalDpi="600" verticalDpi="600" orientation="landscape" paperSize="9" scale="8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44.7109375" style="0" customWidth="1"/>
    <col min="3" max="3" width="18.00390625" style="0" customWidth="1"/>
  </cols>
  <sheetData>
    <row r="1" spans="1:3" ht="15">
      <c r="A1" s="166" t="s">
        <v>96</v>
      </c>
      <c r="B1" s="166"/>
      <c r="C1" s="166"/>
    </row>
    <row r="2" spans="1:3" ht="15">
      <c r="A2" s="166" t="s">
        <v>97</v>
      </c>
      <c r="B2" s="166"/>
      <c r="C2" s="166"/>
    </row>
    <row r="3" spans="1:3" ht="15">
      <c r="A3" s="166" t="s">
        <v>224</v>
      </c>
      <c r="B3" s="166"/>
      <c r="C3" s="166"/>
    </row>
    <row r="4" spans="1:3" ht="15">
      <c r="A4" s="166" t="s">
        <v>98</v>
      </c>
      <c r="B4" s="166"/>
      <c r="C4" s="166"/>
    </row>
    <row r="5" spans="1:3" ht="15.75" thickBot="1">
      <c r="A5" s="29"/>
      <c r="B5" s="10"/>
      <c r="C5" s="10"/>
    </row>
    <row r="6" spans="1:3" ht="60.75" thickBot="1">
      <c r="A6" s="30" t="s">
        <v>8</v>
      </c>
      <c r="B6" s="31" t="s">
        <v>47</v>
      </c>
      <c r="C6" s="31" t="s">
        <v>99</v>
      </c>
    </row>
    <row r="7" spans="1:3" ht="15.75" thickBot="1">
      <c r="A7" s="58">
        <v>1</v>
      </c>
      <c r="B7" s="59">
        <v>2</v>
      </c>
      <c r="C7" s="59">
        <v>3</v>
      </c>
    </row>
    <row r="8" spans="1:3" ht="20.25" customHeight="1">
      <c r="A8" s="60" t="s">
        <v>84</v>
      </c>
      <c r="B8" s="61">
        <v>10</v>
      </c>
      <c r="C8" s="62"/>
    </row>
    <row r="9" spans="1:3" ht="21" customHeight="1">
      <c r="A9" s="63" t="s">
        <v>85</v>
      </c>
      <c r="B9" s="64">
        <v>20</v>
      </c>
      <c r="C9" s="65"/>
    </row>
    <row r="10" spans="1:3" ht="16.5" customHeight="1">
      <c r="A10" s="63" t="s">
        <v>100</v>
      </c>
      <c r="B10" s="64">
        <v>30</v>
      </c>
      <c r="C10" s="65"/>
    </row>
    <row r="11" spans="1:3" ht="15">
      <c r="A11" s="63"/>
      <c r="B11" s="65"/>
      <c r="C11" s="65"/>
    </row>
    <row r="12" spans="1:3" ht="15">
      <c r="A12" s="63" t="s">
        <v>101</v>
      </c>
      <c r="B12" s="64">
        <v>40</v>
      </c>
      <c r="C12" s="65"/>
    </row>
    <row r="13" spans="1:3" ht="15.75" thickBot="1">
      <c r="A13" s="66"/>
      <c r="B13" s="67"/>
      <c r="C13" s="67"/>
    </row>
    <row r="14" ht="15">
      <c r="A14" s="1"/>
    </row>
    <row r="15" ht="15">
      <c r="A15" s="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0.8515625" style="0" customWidth="1"/>
  </cols>
  <sheetData>
    <row r="1" spans="1:3" ht="15">
      <c r="A1" s="166" t="s">
        <v>102</v>
      </c>
      <c r="B1" s="166"/>
      <c r="C1" s="166"/>
    </row>
    <row r="2" spans="1:3" ht="15.75" thickBot="1">
      <c r="A2" s="29"/>
      <c r="B2" s="10"/>
      <c r="C2" s="10"/>
    </row>
    <row r="3" spans="1:3" ht="30.75" thickBot="1">
      <c r="A3" s="30" t="s">
        <v>8</v>
      </c>
      <c r="B3" s="31" t="s">
        <v>47</v>
      </c>
      <c r="C3" s="31" t="s">
        <v>9</v>
      </c>
    </row>
    <row r="4" spans="1:3" ht="15.75" thickBot="1">
      <c r="A4" s="58">
        <v>1</v>
      </c>
      <c r="B4" s="59">
        <v>2</v>
      </c>
      <c r="C4" s="59">
        <v>3</v>
      </c>
    </row>
    <row r="5" spans="1:3" ht="18" customHeight="1">
      <c r="A5" s="60" t="s">
        <v>103</v>
      </c>
      <c r="B5" s="68">
        <v>10</v>
      </c>
      <c r="C5" s="60"/>
    </row>
    <row r="6" spans="1:3" ht="59.25" customHeight="1">
      <c r="A6" s="69" t="s">
        <v>104</v>
      </c>
      <c r="B6" s="70">
        <v>20</v>
      </c>
      <c r="C6" s="63"/>
    </row>
    <row r="7" spans="1:3" ht="37.5" customHeight="1" thickBot="1">
      <c r="A7" s="66" t="s">
        <v>105</v>
      </c>
      <c r="B7" s="71">
        <v>30</v>
      </c>
      <c r="C7" s="66"/>
    </row>
    <row r="8" ht="15">
      <c r="A8" s="1"/>
    </row>
    <row r="9" ht="15">
      <c r="A9" s="3"/>
    </row>
    <row r="10" ht="15">
      <c r="A10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53.28125" style="0" customWidth="1"/>
    <col min="5" max="5" width="10.00390625" style="0" bestFit="1" customWidth="1"/>
    <col min="7" max="7" width="9.57421875" style="0" bestFit="1" customWidth="1"/>
  </cols>
  <sheetData>
    <row r="1" spans="1:7" ht="15">
      <c r="A1" s="166" t="s">
        <v>106</v>
      </c>
      <c r="B1" s="166"/>
      <c r="C1" s="166"/>
      <c r="D1" s="166"/>
      <c r="E1" s="166"/>
      <c r="F1" s="166"/>
      <c r="G1" s="166"/>
    </row>
    <row r="2" spans="1:7" ht="15">
      <c r="A2" s="166" t="s">
        <v>107</v>
      </c>
      <c r="B2" s="166"/>
      <c r="C2" s="166"/>
      <c r="D2" s="166"/>
      <c r="E2" s="166"/>
      <c r="F2" s="166"/>
      <c r="G2" s="166"/>
    </row>
    <row r="3" spans="1:7" ht="15">
      <c r="A3" s="166" t="s">
        <v>224</v>
      </c>
      <c r="B3" s="166"/>
      <c r="C3" s="166"/>
      <c r="D3" s="166"/>
      <c r="E3" s="166"/>
      <c r="F3" s="166"/>
      <c r="G3" s="166"/>
    </row>
    <row r="4" spans="1:7" ht="15.75" thickBot="1">
      <c r="A4" s="29"/>
      <c r="B4" s="10"/>
      <c r="C4" s="10"/>
      <c r="D4" s="10"/>
      <c r="E4" s="10"/>
      <c r="F4" s="10"/>
      <c r="G4" s="10"/>
    </row>
    <row r="5" spans="1:7" ht="90.75" thickBot="1">
      <c r="A5" s="30" t="s">
        <v>8</v>
      </c>
      <c r="B5" s="31" t="s">
        <v>108</v>
      </c>
      <c r="C5" s="31" t="s">
        <v>207</v>
      </c>
      <c r="D5" s="31" t="s">
        <v>208</v>
      </c>
      <c r="E5" s="31" t="s">
        <v>209</v>
      </c>
      <c r="F5" s="31" t="s">
        <v>210</v>
      </c>
      <c r="G5" s="31" t="s">
        <v>211</v>
      </c>
    </row>
    <row r="6" spans="1:7" ht="15.75" thickBot="1">
      <c r="A6" s="58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</row>
    <row r="7" spans="1:7" ht="33" customHeight="1">
      <c r="A7" s="60" t="s">
        <v>109</v>
      </c>
      <c r="B7" s="68" t="s">
        <v>59</v>
      </c>
      <c r="C7" s="72" t="s">
        <v>59</v>
      </c>
      <c r="D7" s="73" t="s">
        <v>59</v>
      </c>
      <c r="E7" s="73" t="s">
        <v>59</v>
      </c>
      <c r="F7" s="73" t="s">
        <v>59</v>
      </c>
      <c r="G7" s="74" t="s">
        <v>59</v>
      </c>
    </row>
    <row r="8" spans="1:9" ht="15" customHeight="1">
      <c r="A8" s="63" t="s">
        <v>110</v>
      </c>
      <c r="B8" s="70" t="s">
        <v>111</v>
      </c>
      <c r="C8" s="99">
        <f>C11+C13+C15</f>
        <v>28772.65</v>
      </c>
      <c r="D8" s="100">
        <v>29223.8</v>
      </c>
      <c r="E8" s="100">
        <f>E11+E13+E15</f>
        <v>29515.44</v>
      </c>
      <c r="F8" s="100">
        <f>F11+F13+F15</f>
        <v>30391.6</v>
      </c>
      <c r="G8" s="100">
        <f>G11+G13+G15</f>
        <v>30383.29</v>
      </c>
      <c r="I8" s="115"/>
    </row>
    <row r="9" spans="1:7" ht="15" customHeight="1">
      <c r="A9" s="77" t="s">
        <v>112</v>
      </c>
      <c r="B9" s="70" t="s">
        <v>111</v>
      </c>
      <c r="C9" s="100">
        <f>C12+C14+C16</f>
        <v>2685.88</v>
      </c>
      <c r="D9" s="100">
        <f>D12+D14+D16</f>
        <v>2908.13</v>
      </c>
      <c r="E9" s="100">
        <f>E12+E14+E16</f>
        <v>2908.13</v>
      </c>
      <c r="F9" s="100">
        <f>F12+F14+F16</f>
        <v>3106.9</v>
      </c>
      <c r="G9" s="100">
        <f>G12+G14+G16</f>
        <v>3096.8</v>
      </c>
    </row>
    <row r="10" spans="1:7" ht="15" customHeight="1">
      <c r="A10" s="77" t="s">
        <v>13</v>
      </c>
      <c r="B10" s="63"/>
      <c r="C10" s="99"/>
      <c r="D10" s="100"/>
      <c r="E10" s="100"/>
      <c r="F10" s="100"/>
      <c r="G10" s="101"/>
    </row>
    <row r="11" spans="1:9" ht="27.75" customHeight="1">
      <c r="A11" s="77" t="s">
        <v>113</v>
      </c>
      <c r="B11" s="70" t="s">
        <v>111</v>
      </c>
      <c r="C11" s="99">
        <v>1124.2</v>
      </c>
      <c r="D11" s="100">
        <v>1132.3</v>
      </c>
      <c r="E11" s="100">
        <v>1132.3</v>
      </c>
      <c r="F11" s="100">
        <f>1432.3-23.23</f>
        <v>1409.07</v>
      </c>
      <c r="G11" s="100">
        <f>1432.3-23.23</f>
        <v>1409.07</v>
      </c>
      <c r="I11" s="115"/>
    </row>
    <row r="12" spans="1:7" ht="15.75" customHeight="1">
      <c r="A12" s="77" t="s">
        <v>112</v>
      </c>
      <c r="B12" s="70" t="s">
        <v>111</v>
      </c>
      <c r="C12" s="99">
        <v>253.25</v>
      </c>
      <c r="D12" s="100">
        <v>296.98</v>
      </c>
      <c r="E12" s="100">
        <v>296.98</v>
      </c>
      <c r="F12" s="100">
        <v>320.5</v>
      </c>
      <c r="G12" s="100">
        <v>320.5</v>
      </c>
    </row>
    <row r="13" spans="1:7" ht="30" customHeight="1">
      <c r="A13" s="77" t="s">
        <v>114</v>
      </c>
      <c r="B13" s="70" t="s">
        <v>111</v>
      </c>
      <c r="C13" s="99">
        <f>8906.25-C19-C20</f>
        <v>7915.95</v>
      </c>
      <c r="D13" s="100">
        <f>9234.1-D19-D20</f>
        <v>8243.8</v>
      </c>
      <c r="E13" s="100">
        <f>9234.1-E19-E20</f>
        <v>8243.8</v>
      </c>
      <c r="F13" s="100">
        <f>9825.18+8.31-F19-F20</f>
        <v>8843.189999999999</v>
      </c>
      <c r="G13" s="100">
        <f>9825.18-G19-G20</f>
        <v>8834.88</v>
      </c>
    </row>
    <row r="14" spans="1:7" ht="20.25" customHeight="1">
      <c r="A14" s="77" t="s">
        <v>112</v>
      </c>
      <c r="B14" s="70" t="s">
        <v>111</v>
      </c>
      <c r="C14" s="99">
        <v>2432.63</v>
      </c>
      <c r="D14" s="100">
        <v>2611.15</v>
      </c>
      <c r="E14" s="100">
        <v>2611.15</v>
      </c>
      <c r="F14" s="100">
        <v>2786.4</v>
      </c>
      <c r="G14" s="100">
        <v>2776.3</v>
      </c>
    </row>
    <row r="15" spans="1:10" ht="48" customHeight="1">
      <c r="A15" s="63" t="s">
        <v>115</v>
      </c>
      <c r="B15" s="70" t="s">
        <v>111</v>
      </c>
      <c r="C15" s="99">
        <f>18742.2+C19+C20</f>
        <v>19732.5</v>
      </c>
      <c r="D15" s="100">
        <f>D19+D20+18857.4</f>
        <v>19847.7</v>
      </c>
      <c r="E15" s="100">
        <f>19229.52+126.87-207.35+E19+E20</f>
        <v>20139.34</v>
      </c>
      <c r="F15" s="100">
        <f>19229.52+126.87-207.35+F19+F20</f>
        <v>20139.34</v>
      </c>
      <c r="G15" s="100">
        <f>19229.52+126.87-207.35+G19+G20</f>
        <v>20139.34</v>
      </c>
      <c r="I15" s="115"/>
      <c r="J15" s="115"/>
    </row>
    <row r="16" spans="1:7" ht="16.5" customHeight="1">
      <c r="A16" s="77" t="s">
        <v>116</v>
      </c>
      <c r="B16" s="63"/>
      <c r="C16" s="99"/>
      <c r="D16" s="100"/>
      <c r="E16" s="100"/>
      <c r="F16" s="100"/>
      <c r="G16" s="101"/>
    </row>
    <row r="17" spans="1:7" ht="16.5" customHeight="1">
      <c r="A17" s="77" t="s">
        <v>230</v>
      </c>
      <c r="B17" s="63" t="s">
        <v>111</v>
      </c>
      <c r="C17" s="99">
        <v>18742.2</v>
      </c>
      <c r="D17" s="100">
        <v>18857.4</v>
      </c>
      <c r="E17" s="100">
        <f>E19+E20+19149.04</f>
        <v>20139.34</v>
      </c>
      <c r="F17" s="100">
        <v>19149.04</v>
      </c>
      <c r="G17" s="100">
        <v>19149.04</v>
      </c>
    </row>
    <row r="18" spans="1:7" ht="30">
      <c r="A18" s="63" t="s">
        <v>213</v>
      </c>
      <c r="B18" s="70" t="s">
        <v>111</v>
      </c>
      <c r="C18" s="99">
        <v>13017.9</v>
      </c>
      <c r="D18" s="100">
        <v>13243.3</v>
      </c>
      <c r="E18" s="100">
        <v>14213.43</v>
      </c>
      <c r="F18" s="100">
        <v>14213.43</v>
      </c>
      <c r="G18" s="100">
        <v>14213.43</v>
      </c>
    </row>
    <row r="19" spans="1:7" ht="30">
      <c r="A19" s="63" t="s">
        <v>231</v>
      </c>
      <c r="B19" s="70" t="s">
        <v>111</v>
      </c>
      <c r="C19" s="99">
        <v>980.7</v>
      </c>
      <c r="D19" s="100">
        <v>980.7</v>
      </c>
      <c r="E19" s="100">
        <v>980.7</v>
      </c>
      <c r="F19" s="100">
        <v>980.7</v>
      </c>
      <c r="G19" s="100">
        <v>980.7</v>
      </c>
    </row>
    <row r="20" spans="1:7" ht="30">
      <c r="A20" s="63" t="s">
        <v>232</v>
      </c>
      <c r="B20" s="70" t="s">
        <v>111</v>
      </c>
      <c r="C20" s="99">
        <v>9.6</v>
      </c>
      <c r="D20" s="100">
        <v>9.6</v>
      </c>
      <c r="E20" s="100">
        <v>9.6</v>
      </c>
      <c r="F20" s="100">
        <v>9.6</v>
      </c>
      <c r="G20" s="100">
        <v>9.6</v>
      </c>
    </row>
    <row r="21" spans="1:7" ht="34.5" customHeight="1">
      <c r="A21" s="63" t="s">
        <v>117</v>
      </c>
      <c r="B21" s="70" t="s">
        <v>118</v>
      </c>
      <c r="C21" s="100">
        <f>C23+C24+C29</f>
        <v>101.19999999999999</v>
      </c>
      <c r="D21" s="100">
        <f>D23+D24+D29</f>
        <v>96.1</v>
      </c>
      <c r="E21" s="100">
        <f>E23+E24+E29</f>
        <v>95.1</v>
      </c>
      <c r="F21" s="100">
        <f>F23+F24+F29</f>
        <v>94.1</v>
      </c>
      <c r="G21" s="100">
        <f>G23+G24+G29</f>
        <v>93.69999999999999</v>
      </c>
    </row>
    <row r="22" spans="1:7" ht="19.5" customHeight="1">
      <c r="A22" s="77" t="s">
        <v>13</v>
      </c>
      <c r="B22" s="63"/>
      <c r="C22" s="99"/>
      <c r="D22" s="100"/>
      <c r="E22" s="100"/>
      <c r="F22" s="100"/>
      <c r="G22" s="101"/>
    </row>
    <row r="23" spans="1:7" ht="36" customHeight="1">
      <c r="A23" s="63" t="s">
        <v>119</v>
      </c>
      <c r="B23" s="70" t="s">
        <v>118</v>
      </c>
      <c r="C23" s="99">
        <v>2.3</v>
      </c>
      <c r="D23" s="100">
        <v>2</v>
      </c>
      <c r="E23" s="100">
        <v>2</v>
      </c>
      <c r="F23" s="100">
        <v>2</v>
      </c>
      <c r="G23" s="100">
        <v>2</v>
      </c>
    </row>
    <row r="24" spans="1:7" ht="33.75" customHeight="1">
      <c r="A24" s="63" t="s">
        <v>120</v>
      </c>
      <c r="B24" s="70" t="s">
        <v>118</v>
      </c>
      <c r="C24" s="99">
        <f>50.8-C33-C34</f>
        <v>47.699999999999996</v>
      </c>
      <c r="D24" s="100">
        <f>47.9-D33-D34</f>
        <v>44.8</v>
      </c>
      <c r="E24" s="100">
        <f>47.9-E33-E34</f>
        <v>44.8</v>
      </c>
      <c r="F24" s="100">
        <f>47.9-F33-F34</f>
        <v>44.8</v>
      </c>
      <c r="G24" s="100">
        <f>47.9-G33-G34</f>
        <v>44.8</v>
      </c>
    </row>
    <row r="25" spans="1:7" ht="45.75" customHeight="1">
      <c r="A25" s="63" t="s">
        <v>121</v>
      </c>
      <c r="B25" s="70" t="s">
        <v>118</v>
      </c>
      <c r="C25" s="99">
        <v>1</v>
      </c>
      <c r="D25" s="100">
        <v>1</v>
      </c>
      <c r="E25" s="100">
        <v>1</v>
      </c>
      <c r="F25" s="100">
        <v>1</v>
      </c>
      <c r="G25" s="100">
        <v>1</v>
      </c>
    </row>
    <row r="26" spans="1:7" ht="16.5" customHeight="1">
      <c r="A26" s="63" t="s">
        <v>13</v>
      </c>
      <c r="B26" s="63"/>
      <c r="C26" s="99"/>
      <c r="D26" s="100"/>
      <c r="E26" s="100"/>
      <c r="F26" s="100"/>
      <c r="G26" s="101"/>
    </row>
    <row r="27" spans="1:7" ht="47.25" customHeight="1">
      <c r="A27" s="63" t="s">
        <v>122</v>
      </c>
      <c r="B27" s="70" t="s">
        <v>118</v>
      </c>
      <c r="C27" s="99">
        <v>1</v>
      </c>
      <c r="D27" s="100">
        <v>1</v>
      </c>
      <c r="E27" s="100">
        <v>1</v>
      </c>
      <c r="F27" s="100">
        <v>1</v>
      </c>
      <c r="G27" s="100">
        <v>1</v>
      </c>
    </row>
    <row r="28" spans="1:7" ht="54.75" customHeight="1">
      <c r="A28" s="63" t="s">
        <v>123</v>
      </c>
      <c r="B28" s="70" t="s">
        <v>118</v>
      </c>
      <c r="C28" s="99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 ht="57" customHeight="1">
      <c r="A29" s="63" t="s">
        <v>124</v>
      </c>
      <c r="B29" s="70" t="s">
        <v>118</v>
      </c>
      <c r="C29" s="99">
        <f>C33+C34+48.1</f>
        <v>51.2</v>
      </c>
      <c r="D29" s="100">
        <f>46.2+D33+D34</f>
        <v>49.300000000000004</v>
      </c>
      <c r="E29" s="100">
        <f>45.2+E33+E34</f>
        <v>48.300000000000004</v>
      </c>
      <c r="F29" s="100">
        <f>44.2+F33+F34</f>
        <v>47.300000000000004</v>
      </c>
      <c r="G29" s="100">
        <f>43.8+G33+G34</f>
        <v>46.9</v>
      </c>
    </row>
    <row r="30" spans="1:7" ht="21" customHeight="1">
      <c r="A30" s="63" t="s">
        <v>116</v>
      </c>
      <c r="B30" s="63"/>
      <c r="C30" s="99"/>
      <c r="D30" s="100"/>
      <c r="E30" s="100"/>
      <c r="F30" s="100"/>
      <c r="G30" s="101"/>
    </row>
    <row r="31" spans="1:7" ht="21" customHeight="1">
      <c r="A31" s="63" t="s">
        <v>230</v>
      </c>
      <c r="B31" s="70" t="s">
        <v>118</v>
      </c>
      <c r="C31" s="99">
        <v>48.1</v>
      </c>
      <c r="D31" s="100">
        <v>46.2</v>
      </c>
      <c r="E31" s="100">
        <v>44</v>
      </c>
      <c r="F31" s="100">
        <v>44</v>
      </c>
      <c r="G31" s="100">
        <v>43</v>
      </c>
    </row>
    <row r="32" spans="1:7" ht="21" customHeight="1">
      <c r="A32" s="63" t="s">
        <v>213</v>
      </c>
      <c r="B32" s="70" t="s">
        <v>118</v>
      </c>
      <c r="C32" s="102">
        <v>34</v>
      </c>
      <c r="D32" s="143">
        <v>32.7</v>
      </c>
      <c r="E32" s="103">
        <v>32</v>
      </c>
      <c r="F32" s="103">
        <v>31</v>
      </c>
      <c r="G32" s="142">
        <v>30.6</v>
      </c>
    </row>
    <row r="33" spans="1:7" ht="21" customHeight="1">
      <c r="A33" s="63" t="s">
        <v>231</v>
      </c>
      <c r="B33" s="70" t="s">
        <v>118</v>
      </c>
      <c r="C33" s="102">
        <v>3</v>
      </c>
      <c r="D33" s="143">
        <v>3</v>
      </c>
      <c r="E33" s="143">
        <v>3</v>
      </c>
      <c r="F33" s="143">
        <v>3</v>
      </c>
      <c r="G33" s="143">
        <v>3</v>
      </c>
    </row>
    <row r="34" spans="1:7" ht="21" customHeight="1">
      <c r="A34" s="63" t="s">
        <v>232</v>
      </c>
      <c r="B34" s="70" t="s">
        <v>118</v>
      </c>
      <c r="C34" s="144">
        <v>0.1</v>
      </c>
      <c r="D34" s="143">
        <v>0.1</v>
      </c>
      <c r="E34" s="143">
        <v>0.1</v>
      </c>
      <c r="F34" s="143">
        <v>0.1</v>
      </c>
      <c r="G34" s="143">
        <v>0.1</v>
      </c>
    </row>
    <row r="35" spans="1:7" ht="63.75" customHeight="1">
      <c r="A35" s="63" t="s">
        <v>125</v>
      </c>
      <c r="B35" s="70" t="s">
        <v>126</v>
      </c>
      <c r="C35" s="99">
        <v>33690.7</v>
      </c>
      <c r="D35" s="100">
        <v>34317.88</v>
      </c>
      <c r="E35" s="100">
        <v>36937.68</v>
      </c>
      <c r="F35" s="100">
        <v>37683.44</v>
      </c>
      <c r="G35" s="101">
        <v>38578.24</v>
      </c>
    </row>
    <row r="36" spans="1:7" ht="30" customHeight="1">
      <c r="A36" s="63" t="s">
        <v>127</v>
      </c>
      <c r="B36" s="70" t="s">
        <v>126</v>
      </c>
      <c r="C36" s="78" t="s">
        <v>59</v>
      </c>
      <c r="D36" s="34" t="s">
        <v>59</v>
      </c>
      <c r="E36" s="34" t="s">
        <v>59</v>
      </c>
      <c r="F36" s="34" t="s">
        <v>59</v>
      </c>
      <c r="G36" s="79" t="s">
        <v>59</v>
      </c>
    </row>
    <row r="37" spans="1:7" ht="30" customHeight="1">
      <c r="A37" s="63" t="s">
        <v>128</v>
      </c>
      <c r="B37" s="63"/>
      <c r="C37" s="99"/>
      <c r="D37" s="100"/>
      <c r="E37" s="100"/>
      <c r="F37" s="100"/>
      <c r="G37" s="101"/>
    </row>
    <row r="38" spans="1:7" ht="30" customHeight="1">
      <c r="A38" s="63" t="s">
        <v>230</v>
      </c>
      <c r="B38" s="70" t="s">
        <v>126</v>
      </c>
      <c r="C38" s="99">
        <f>C17/C31/12*1000</f>
        <v>32470.893970893976</v>
      </c>
      <c r="D38" s="99">
        <f>D17/D31/12*1000</f>
        <v>34014.069264069265</v>
      </c>
      <c r="E38" s="99">
        <f>E17/E31/12*1000</f>
        <v>38142.68939393939</v>
      </c>
      <c r="F38" s="99">
        <f>F17/F31/12*1000</f>
        <v>36267.121212121216</v>
      </c>
      <c r="G38" s="99">
        <f>G17/G31/12*1000</f>
        <v>37110.542635658916</v>
      </c>
    </row>
    <row r="39" spans="1:7" ht="15">
      <c r="A39" s="63" t="s">
        <v>213</v>
      </c>
      <c r="B39" s="70" t="s">
        <v>126</v>
      </c>
      <c r="C39" s="99">
        <f>C18/C32/12*1000</f>
        <v>31906.61764705882</v>
      </c>
      <c r="D39" s="99">
        <f>D18/D32/12*1000</f>
        <v>33749.49031600407</v>
      </c>
      <c r="E39" s="99">
        <f>E18/E32/12*1000</f>
        <v>37014.140625</v>
      </c>
      <c r="F39" s="99">
        <f>F18/F32/12*1000</f>
        <v>38208.145161290326</v>
      </c>
      <c r="G39" s="100">
        <f>G18/G32/12*1000</f>
        <v>38707.59803921569</v>
      </c>
    </row>
    <row r="40" spans="1:7" ht="15">
      <c r="A40" s="63" t="s">
        <v>231</v>
      </c>
      <c r="B40" s="70" t="s">
        <v>126</v>
      </c>
      <c r="C40" s="99">
        <f>C19/C33/12*1000</f>
        <v>27241.66666666667</v>
      </c>
      <c r="D40" s="99">
        <f>D19/D33/12*1000</f>
        <v>27241.66666666667</v>
      </c>
      <c r="E40" s="99">
        <f>E19/E33/12*1000</f>
        <v>27241.66666666667</v>
      </c>
      <c r="F40" s="99">
        <f>F19/F33/12*1000</f>
        <v>27241.66666666667</v>
      </c>
      <c r="G40" s="99">
        <f>G19/G33/12*1000</f>
        <v>27241.66666666667</v>
      </c>
    </row>
    <row r="41" spans="1:7" ht="15">
      <c r="A41" s="63" t="s">
        <v>232</v>
      </c>
      <c r="B41" s="70" t="s">
        <v>126</v>
      </c>
      <c r="C41" s="99">
        <f>C20/C34/12*1000</f>
        <v>7999.999999999999</v>
      </c>
      <c r="D41" s="99">
        <f>D20/D34/12*1000</f>
        <v>7999.999999999999</v>
      </c>
      <c r="E41" s="99">
        <f>E20/E34/12*1000</f>
        <v>7999.999999999999</v>
      </c>
      <c r="F41" s="99">
        <f>F20/F34/12*1000</f>
        <v>7999.999999999999</v>
      </c>
      <c r="G41" s="99">
        <f>G20/G34/12*1000</f>
        <v>7999.999999999999</v>
      </c>
    </row>
    <row r="42" spans="1:7" ht="42" customHeight="1">
      <c r="A42" s="63" t="s">
        <v>129</v>
      </c>
      <c r="B42" s="70" t="s">
        <v>130</v>
      </c>
      <c r="C42" s="99">
        <f>(C11/C23/12)/(C8/C21/12)*100</f>
        <v>171.916038321114</v>
      </c>
      <c r="D42" s="99">
        <f>(D11/D23/12)/(D8/D21/12)*100</f>
        <v>186.1736495596055</v>
      </c>
      <c r="E42" s="99">
        <f>(E11/E23/12)/(E8/E21/12)*100</f>
        <v>182.41593213585838</v>
      </c>
      <c r="F42" s="99">
        <f>(F11/F23/12)/(F8/F21/12)*100</f>
        <v>218.14166907961408</v>
      </c>
      <c r="G42" s="99">
        <f>(G11/G23/12)/(G8/G21/12)*100</f>
        <v>217.27380247497882</v>
      </c>
    </row>
    <row r="43" spans="1:7" ht="62.25" customHeight="1">
      <c r="A43" s="63" t="s">
        <v>131</v>
      </c>
      <c r="B43" s="70" t="s">
        <v>130</v>
      </c>
      <c r="C43" s="78" t="s">
        <v>59</v>
      </c>
      <c r="D43" s="34" t="s">
        <v>59</v>
      </c>
      <c r="E43" s="34" t="s">
        <v>59</v>
      </c>
      <c r="F43" s="34" t="s">
        <v>59</v>
      </c>
      <c r="G43" s="79" t="s">
        <v>59</v>
      </c>
    </row>
    <row r="44" spans="1:7" ht="41.25" customHeight="1">
      <c r="A44" s="63" t="s">
        <v>128</v>
      </c>
      <c r="B44" s="63"/>
      <c r="C44" s="99"/>
      <c r="D44" s="100"/>
      <c r="E44" s="100"/>
      <c r="F44" s="100"/>
      <c r="G44" s="100"/>
    </row>
    <row r="45" spans="1:7" ht="41.25" customHeight="1">
      <c r="A45" s="63" t="s">
        <v>230</v>
      </c>
      <c r="B45" s="70" t="s">
        <v>130</v>
      </c>
      <c r="C45" s="99">
        <f>C38/C35*100</f>
        <v>96.37939838262184</v>
      </c>
      <c r="D45" s="99">
        <f>D38/D35*100</f>
        <v>99.11471589757079</v>
      </c>
      <c r="E45" s="99">
        <f>E38/E35*100</f>
        <v>103.26227687808056</v>
      </c>
      <c r="F45" s="99">
        <f>F38/F35*100</f>
        <v>96.24153530601562</v>
      </c>
      <c r="G45" s="99">
        <f>G38/G35*100</f>
        <v>96.19553052616946</v>
      </c>
    </row>
    <row r="46" spans="1:7" ht="15">
      <c r="A46" s="63" t="s">
        <v>213</v>
      </c>
      <c r="B46" s="70" t="s">
        <v>130</v>
      </c>
      <c r="C46" s="99">
        <f>C39/C35*100</f>
        <v>94.70452572092246</v>
      </c>
      <c r="D46" s="99">
        <f>D39/D35*100</f>
        <v>98.34375059299721</v>
      </c>
      <c r="E46" s="99">
        <f>E39/E35*100</f>
        <v>100.20699899127395</v>
      </c>
      <c r="F46" s="100">
        <f>F39/F35*100</f>
        <v>101.39240250170982</v>
      </c>
      <c r="G46" s="99">
        <f>G39/G35*100</f>
        <v>100.33531348038609</v>
      </c>
    </row>
    <row r="47" spans="1:7" ht="15">
      <c r="A47" s="63" t="s">
        <v>231</v>
      </c>
      <c r="B47" s="70" t="s">
        <v>130</v>
      </c>
      <c r="C47" s="99">
        <f>C40/C35*100</f>
        <v>80.85812009446724</v>
      </c>
      <c r="D47" s="99">
        <f>D40/D35*100</f>
        <v>79.38038907609291</v>
      </c>
      <c r="E47" s="99">
        <f>E40/E35*100</f>
        <v>73.75034562719335</v>
      </c>
      <c r="F47" s="99">
        <f>F40/F35*100</f>
        <v>72.29081704501147</v>
      </c>
      <c r="G47" s="99">
        <f>G40/G35*100</f>
        <v>70.61407328760117</v>
      </c>
    </row>
    <row r="48" spans="1:7" ht="15">
      <c r="A48" s="63" t="s">
        <v>232</v>
      </c>
      <c r="B48" s="70" t="s">
        <v>130</v>
      </c>
      <c r="C48" s="99">
        <f>C41/C35*100</f>
        <v>23.745425295407934</v>
      </c>
      <c r="D48" s="99">
        <f>D41/D35*100</f>
        <v>23.31146329551825</v>
      </c>
      <c r="E48" s="99">
        <f>E41/E35*100</f>
        <v>21.658100887765553</v>
      </c>
      <c r="F48" s="99">
        <f>F41/F35*100</f>
        <v>21.22948435705445</v>
      </c>
      <c r="G48" s="99">
        <f>G41/G35*100</f>
        <v>20.737078726245674</v>
      </c>
    </row>
    <row r="49" spans="1:7" ht="33.75" customHeight="1">
      <c r="A49" s="63" t="s">
        <v>132</v>
      </c>
      <c r="B49" s="70" t="s">
        <v>59</v>
      </c>
      <c r="C49" s="78" t="s">
        <v>59</v>
      </c>
      <c r="D49" s="34" t="s">
        <v>59</v>
      </c>
      <c r="E49" s="34" t="s">
        <v>59</v>
      </c>
      <c r="F49" s="34" t="s">
        <v>59</v>
      </c>
      <c r="G49" s="34" t="s">
        <v>59</v>
      </c>
    </row>
    <row r="50" spans="1:7" ht="32.25" customHeight="1">
      <c r="A50" s="63" t="s">
        <v>133</v>
      </c>
      <c r="B50" s="70" t="s">
        <v>134</v>
      </c>
      <c r="C50" s="99">
        <v>4891</v>
      </c>
      <c r="D50" s="99">
        <v>4891</v>
      </c>
      <c r="E50" s="99">
        <v>4891</v>
      </c>
      <c r="F50" s="99">
        <v>4891</v>
      </c>
      <c r="G50" s="99">
        <v>4891</v>
      </c>
    </row>
    <row r="51" spans="1:7" ht="18" customHeight="1">
      <c r="A51" s="63" t="s">
        <v>13</v>
      </c>
      <c r="B51" s="63"/>
      <c r="C51" s="99"/>
      <c r="D51" s="100"/>
      <c r="E51" s="100"/>
      <c r="F51" s="100"/>
      <c r="G51" s="101"/>
    </row>
    <row r="52" spans="1:7" ht="32.25" customHeight="1">
      <c r="A52" s="63" t="s">
        <v>135</v>
      </c>
      <c r="B52" s="70" t="s">
        <v>134</v>
      </c>
      <c r="C52" s="99">
        <v>4891</v>
      </c>
      <c r="D52" s="99">
        <v>4891</v>
      </c>
      <c r="E52" s="99">
        <v>4891</v>
      </c>
      <c r="F52" s="99">
        <v>4891</v>
      </c>
      <c r="G52" s="99">
        <v>4891</v>
      </c>
    </row>
    <row r="53" spans="1:7" ht="42" customHeight="1">
      <c r="A53" s="63" t="s">
        <v>136</v>
      </c>
      <c r="B53" s="70" t="s">
        <v>134</v>
      </c>
      <c r="C53" s="99">
        <v>4891</v>
      </c>
      <c r="D53" s="99">
        <v>4891</v>
      </c>
      <c r="E53" s="99">
        <v>4891</v>
      </c>
      <c r="F53" s="99">
        <v>4891</v>
      </c>
      <c r="G53" s="99">
        <v>4891</v>
      </c>
    </row>
    <row r="54" spans="1:7" ht="28.5" customHeight="1">
      <c r="A54" s="63" t="s">
        <v>137</v>
      </c>
      <c r="B54" s="70" t="s">
        <v>134</v>
      </c>
      <c r="C54" s="99"/>
      <c r="D54" s="100"/>
      <c r="E54" s="100"/>
      <c r="F54" s="100"/>
      <c r="G54" s="101"/>
    </row>
    <row r="55" spans="1:7" ht="32.25" customHeight="1">
      <c r="A55" s="63" t="s">
        <v>138</v>
      </c>
      <c r="B55" s="70" t="s">
        <v>111</v>
      </c>
      <c r="C55" s="99"/>
      <c r="D55" s="100"/>
      <c r="E55" s="100"/>
      <c r="F55" s="100"/>
      <c r="G55" s="101"/>
    </row>
    <row r="56" spans="1:7" ht="18" customHeight="1">
      <c r="A56" s="63" t="s">
        <v>13</v>
      </c>
      <c r="B56" s="63"/>
      <c r="C56" s="99"/>
      <c r="D56" s="100"/>
      <c r="E56" s="100"/>
      <c r="F56" s="100"/>
      <c r="G56" s="101"/>
    </row>
    <row r="57" spans="1:7" ht="51.75" customHeight="1">
      <c r="A57" s="63" t="s">
        <v>139</v>
      </c>
      <c r="B57" s="70" t="s">
        <v>111</v>
      </c>
      <c r="C57" s="99"/>
      <c r="D57" s="100"/>
      <c r="E57" s="100"/>
      <c r="F57" s="100"/>
      <c r="G57" s="101"/>
    </row>
    <row r="58" spans="1:7" ht="61.5" customHeight="1">
      <c r="A58" s="63" t="s">
        <v>140</v>
      </c>
      <c r="B58" s="70" t="s">
        <v>141</v>
      </c>
      <c r="C58" s="99">
        <v>1.39</v>
      </c>
      <c r="D58" s="100">
        <v>1.5</v>
      </c>
      <c r="E58" s="100"/>
      <c r="F58" s="100"/>
      <c r="G58" s="101"/>
    </row>
    <row r="59" spans="1:7" ht="68.25" customHeight="1">
      <c r="A59" s="63" t="s">
        <v>142</v>
      </c>
      <c r="B59" s="70" t="s">
        <v>141</v>
      </c>
      <c r="C59" s="99"/>
      <c r="D59" s="100"/>
      <c r="E59" s="100"/>
      <c r="F59" s="100"/>
      <c r="G59" s="101"/>
    </row>
    <row r="60" spans="1:7" ht="75.75" customHeight="1">
      <c r="A60" s="63" t="s">
        <v>143</v>
      </c>
      <c r="B60" s="70" t="s">
        <v>141</v>
      </c>
      <c r="C60" s="99"/>
      <c r="D60" s="100"/>
      <c r="E60" s="100"/>
      <c r="F60" s="100"/>
      <c r="G60" s="101"/>
    </row>
    <row r="61" spans="1:7" ht="18.75" customHeight="1">
      <c r="A61" s="63" t="s">
        <v>13</v>
      </c>
      <c r="B61" s="63"/>
      <c r="C61" s="99"/>
      <c r="D61" s="100"/>
      <c r="E61" s="100"/>
      <c r="F61" s="100"/>
      <c r="G61" s="101"/>
    </row>
    <row r="62" spans="1:7" ht="15">
      <c r="A62" s="63"/>
      <c r="B62" s="70" t="s">
        <v>141</v>
      </c>
      <c r="C62" s="99"/>
      <c r="D62" s="100"/>
      <c r="E62" s="100"/>
      <c r="F62" s="100"/>
      <c r="G62" s="101"/>
    </row>
    <row r="63" spans="1:7" ht="27" customHeight="1">
      <c r="A63" s="63" t="s">
        <v>144</v>
      </c>
      <c r="B63" s="63"/>
      <c r="C63" s="99"/>
      <c r="D63" s="100"/>
      <c r="E63" s="100"/>
      <c r="F63" s="100"/>
      <c r="G63" s="101"/>
    </row>
    <row r="64" spans="1:7" ht="34.5" customHeight="1">
      <c r="A64" s="63" t="s">
        <v>145</v>
      </c>
      <c r="B64" s="70" t="s">
        <v>141</v>
      </c>
      <c r="C64" s="99">
        <v>5</v>
      </c>
      <c r="D64" s="100">
        <v>5</v>
      </c>
      <c r="E64" s="100">
        <v>5</v>
      </c>
      <c r="F64" s="100">
        <v>5</v>
      </c>
      <c r="G64" s="101">
        <v>5</v>
      </c>
    </row>
    <row r="65" spans="1:7" ht="15" customHeight="1">
      <c r="A65" s="63" t="s">
        <v>13</v>
      </c>
      <c r="B65" s="63"/>
      <c r="C65" s="99"/>
      <c r="D65" s="100"/>
      <c r="E65" s="100"/>
      <c r="F65" s="100"/>
      <c r="G65" s="101"/>
    </row>
    <row r="66" spans="1:7" ht="47.25" customHeight="1">
      <c r="A66" s="63" t="s">
        <v>225</v>
      </c>
      <c r="B66" s="70" t="s">
        <v>141</v>
      </c>
      <c r="C66" s="99">
        <v>5</v>
      </c>
      <c r="D66" s="100">
        <v>5</v>
      </c>
      <c r="E66" s="100">
        <v>5</v>
      </c>
      <c r="F66" s="100">
        <v>5</v>
      </c>
      <c r="G66" s="101">
        <v>5</v>
      </c>
    </row>
    <row r="67" spans="1:7" ht="15" customHeight="1">
      <c r="A67" s="63" t="s">
        <v>146</v>
      </c>
      <c r="B67" s="63"/>
      <c r="C67" s="99"/>
      <c r="D67" s="100"/>
      <c r="E67" s="100"/>
      <c r="F67" s="100"/>
      <c r="G67" s="101"/>
    </row>
    <row r="68" spans="1:7" ht="56.25" customHeight="1">
      <c r="A68" s="80" t="s">
        <v>147</v>
      </c>
      <c r="B68" s="70" t="s">
        <v>148</v>
      </c>
      <c r="C68" s="75">
        <v>1</v>
      </c>
      <c r="D68" s="35">
        <v>1</v>
      </c>
      <c r="E68" s="35"/>
      <c r="F68" s="35"/>
      <c r="G68" s="76"/>
    </row>
    <row r="69" spans="1:7" ht="47.25" customHeight="1" thickBot="1">
      <c r="A69" s="66" t="s">
        <v>149</v>
      </c>
      <c r="B69" s="71" t="s">
        <v>150</v>
      </c>
      <c r="C69" s="81">
        <v>1</v>
      </c>
      <c r="D69" s="82">
        <v>1</v>
      </c>
      <c r="E69" s="82"/>
      <c r="F69" s="82"/>
      <c r="G69" s="83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8.8515625" style="0" customWidth="1"/>
    <col min="2" max="3" width="17.7109375" style="0" customWidth="1"/>
    <col min="4" max="4" width="22.140625" style="0" customWidth="1"/>
  </cols>
  <sheetData>
    <row r="1" spans="1:4" ht="15">
      <c r="A1" s="166" t="s">
        <v>151</v>
      </c>
      <c r="B1" s="166"/>
      <c r="C1" s="166"/>
      <c r="D1" s="166"/>
    </row>
    <row r="2" spans="1:4" ht="15">
      <c r="A2" s="166" t="s">
        <v>152</v>
      </c>
      <c r="B2" s="166"/>
      <c r="C2" s="166"/>
      <c r="D2" s="166"/>
    </row>
    <row r="3" spans="1:4" ht="15">
      <c r="A3" s="166" t="s">
        <v>224</v>
      </c>
      <c r="B3" s="166"/>
      <c r="C3" s="166"/>
      <c r="D3" s="166"/>
    </row>
    <row r="4" spans="1:4" ht="15.75" thickBot="1">
      <c r="A4" s="29"/>
      <c r="B4" s="10"/>
      <c r="C4" s="10"/>
      <c r="D4" s="10"/>
    </row>
    <row r="5" spans="1:4" ht="75.75" customHeight="1" thickBot="1">
      <c r="A5" s="84" t="s">
        <v>153</v>
      </c>
      <c r="B5" s="85" t="s">
        <v>154</v>
      </c>
      <c r="C5" s="85" t="s">
        <v>155</v>
      </c>
      <c r="D5" s="85" t="s">
        <v>156</v>
      </c>
    </row>
    <row r="6" spans="1:4" ht="35.25" customHeight="1">
      <c r="A6" s="60" t="s">
        <v>157</v>
      </c>
      <c r="B6" s="86"/>
      <c r="C6" s="87"/>
      <c r="D6" s="88"/>
    </row>
    <row r="7" spans="1:4" ht="15">
      <c r="A7" s="63"/>
      <c r="B7" s="75"/>
      <c r="C7" s="35"/>
      <c r="D7" s="76"/>
    </row>
    <row r="8" spans="1:4" ht="39.75" customHeight="1">
      <c r="A8" s="63" t="s">
        <v>158</v>
      </c>
      <c r="B8" s="75"/>
      <c r="C8" s="35"/>
      <c r="D8" s="76"/>
    </row>
    <row r="9" spans="1:4" ht="15">
      <c r="A9" s="63"/>
      <c r="B9" s="75"/>
      <c r="C9" s="35"/>
      <c r="D9" s="76"/>
    </row>
    <row r="10" spans="1:4" ht="44.25" customHeight="1">
      <c r="A10" s="63" t="s">
        <v>159</v>
      </c>
      <c r="B10" s="75"/>
      <c r="C10" s="35"/>
      <c r="D10" s="76"/>
    </row>
    <row r="11" spans="1:4" ht="15">
      <c r="A11" s="63"/>
      <c r="B11" s="75"/>
      <c r="C11" s="35"/>
      <c r="D11" s="76"/>
    </row>
    <row r="12" spans="1:4" ht="44.25" customHeight="1">
      <c r="A12" s="63" t="s">
        <v>160</v>
      </c>
      <c r="B12" s="75"/>
      <c r="C12" s="35"/>
      <c r="D12" s="76"/>
    </row>
    <row r="13" spans="1:4" ht="15.75" thickBot="1">
      <c r="A13" s="32"/>
      <c r="B13" s="81"/>
      <c r="C13" s="82"/>
      <c r="D13" s="83"/>
    </row>
    <row r="14" spans="1:4" ht="15.75" thickBot="1">
      <c r="A14" s="32" t="s">
        <v>161</v>
      </c>
      <c r="B14" s="89" t="s">
        <v>59</v>
      </c>
      <c r="C14" s="89" t="s">
        <v>59</v>
      </c>
      <c r="D14" s="33"/>
    </row>
    <row r="15" spans="1:4" ht="30.75" customHeight="1">
      <c r="A15" s="10"/>
      <c r="B15" s="10"/>
      <c r="C15" s="10"/>
      <c r="D15" s="10"/>
    </row>
    <row r="16" spans="1:4" ht="30.75" customHeight="1">
      <c r="A16" s="90" t="s">
        <v>162</v>
      </c>
      <c r="B16" s="57"/>
      <c r="C16" s="10"/>
      <c r="D16" s="112" t="s">
        <v>226</v>
      </c>
    </row>
    <row r="17" spans="1:4" s="5" customFormat="1" ht="18" customHeight="1">
      <c r="A17" s="91"/>
      <c r="B17" s="91" t="s">
        <v>163</v>
      </c>
      <c r="C17" s="91"/>
      <c r="D17" s="92" t="s">
        <v>164</v>
      </c>
    </row>
    <row r="18" spans="1:4" ht="18" customHeight="1">
      <c r="A18" s="10"/>
      <c r="B18" s="10"/>
      <c r="C18" s="10"/>
      <c r="D18" s="10"/>
    </row>
    <row r="19" spans="1:4" ht="18" customHeight="1">
      <c r="A19" s="10" t="s">
        <v>165</v>
      </c>
      <c r="B19" s="57"/>
      <c r="C19" s="10"/>
      <c r="D19" s="112" t="s">
        <v>227</v>
      </c>
    </row>
    <row r="20" spans="1:4" s="4" customFormat="1" ht="18" customHeight="1">
      <c r="A20" s="91"/>
      <c r="B20" s="91" t="s">
        <v>163</v>
      </c>
      <c r="C20" s="91"/>
      <c r="D20" s="92" t="s">
        <v>164</v>
      </c>
    </row>
    <row r="21" spans="1:4" ht="15">
      <c r="A21" s="10"/>
      <c r="B21" s="10"/>
      <c r="C21" s="10"/>
      <c r="D21" s="10"/>
    </row>
    <row r="22" ht="15">
      <c r="A22" s="113" t="s">
        <v>214</v>
      </c>
    </row>
    <row r="23" ht="15">
      <c r="A23" s="2" t="s">
        <v>223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2017-01-30T10:58:04Z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